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unidade'!$B$5:$M$43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<sst xmlns="http://schemas.openxmlformats.org/spreadsheetml/2006/main" count="191" uniqueCount="142">
  <si>
    <t xml:space="preserve">INFORMAÇÕES AO LICITANTE:</t>
  </si>
  <si>
    <t xml:space="preserve">1) Preencher somente as células de cor amarela com o preço anual da proposta numérico e por extenso.</t>
  </si>
  <si>
    <r>
      <rPr>
        <b val="true"/>
        <sz val="12"/>
        <color rgb="FFFF0000"/>
        <rFont val="Arial"/>
        <family val="2"/>
        <charset val="1"/>
      </rPr>
      <t xml:space="preserve">2) O preço estimado pelo INSS é o valor máximo que a Administração se propõe a pagar, R$ </t>
    </r>
    <r>
      <rPr>
        <b val="true"/>
        <sz val="12"/>
        <color rgb="FFFF0000"/>
        <rFont val="Arial"/>
        <family val="2"/>
      </rPr>
      <t xml:space="preserve">1.455.664,92 (um milhão, quatrocentos e cinquenta e cinco mil, seiscentos e sessenta e quatro reais, e noventa e dois centavos)</t>
    </r>
    <r>
      <rPr>
        <b val="true"/>
        <sz val="12"/>
        <color rgb="FFFF0000"/>
        <rFont val="Arial"/>
        <family val="2"/>
        <charset val="1"/>
      </rPr>
      <t xml:space="preserve">. Não deverão ser apresentados valores acima do estimado pelo INSS.</t>
    </r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</si>
  <si>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</si>
  <si>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</si>
  <si>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</si>
  <si>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</si>
  <si>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</si>
  <si>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</si>
  <si>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</si>
  <si>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</si>
  <si>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III.</t>
  </si>
  <si>
    <t xml:space="preserve">VALOR TOTAL DO ITEM 3: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</si>
  <si>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</si>
  <si>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</si>
  <si>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</si>
  <si>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</si>
  <si>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</si>
  <si>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</si>
  <si>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</si>
  <si>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</si>
  <si>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</si>
  <si>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</si>
  <si>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</si>
  <si>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</si>
  <si>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</si>
  <si>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</si>
  <si>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T3</t>
  </si>
  <si>
    <t xml:space="preserve">MODELO DE COMPOSIÇÃO DAS TAXAS DE BONIFICAÇÃO E DESPESAS INDIRETAS (BDI)</t>
  </si>
  <si>
    <t xml:space="preserve">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</si>
  <si>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</si>
  <si>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</si>
  <si>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</si>
  <si>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</si>
  <si>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</si>
  <si>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</si>
  <si>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</si>
  <si>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</si>
  <si>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</si>
  <si>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</si>
  <si>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</si>
  <si>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</si>
  <si>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</si>
  <si>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</si>
  <si>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4,0%</t>
  </si>
  <si>
    <t xml:space="preserve">ISS 3%</t>
  </si>
  <si>
    <t xml:space="preserve">ISS 2,5%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</si>
  <si>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</si>
  <si>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</si>
  <si>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</si>
  <si>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</si>
  <si>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</si>
  <si>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</si>
  <si>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</si>
  <si>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</si>
  <si>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</si>
  <si>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</si>
  <si>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</si>
  <si>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</si>
  <si>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</si>
  <si>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</si>
  <si>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</si>
  <si>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</si>
  <si>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</si>
  <si>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</si>
  <si>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</si>
  <si>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</si>
  <si>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</si>
  <si>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</si>
  <si>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</si>
  <si>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</si>
  <si>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</si>
  <si>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</si>
  <si>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</si>
  <si>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</si>
  <si>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</si>
  <si>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</si>
  <si>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</si>
  <si>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</si>
  <si>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</si>
  <si>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</si>
  <si>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</si>
  <si>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</si>
  <si>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</si>
  <si>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</si>
  <si>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</si>
  <si>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</si>
  <si>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</si>
  <si>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</si>
  <si>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</si>
  <si>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</si>
  <si>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</si>
  <si>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</si>
  <si>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</si>
  <si>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</si>
  <si>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</si>
  <si>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</si>
  <si>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</si>
  <si>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</si>
  <si>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</si>
  <si>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</si>
  <si>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</si>
  <si>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</si>
  <si>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</si>
  <si>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</si>
  <si>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CURITIBA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</si>
  <si>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</si>
  <si>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</si>
  <si>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</si>
  <si>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</si>
  <si>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</si>
  <si>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</si>
  <si>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</si>
  <si>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</si>
  <si>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</si>
  <si>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ARAUCÁRIA</t>
  </si>
  <si>
    <t xml:space="preserve">APS CAMPO LARGO</t>
  </si>
  <si>
    <t xml:space="preserve">APS COLOMBO</t>
  </si>
  <si>
    <t xml:space="preserve">APS CURITIBA-CÂNDIDO LOPES</t>
  </si>
  <si>
    <t xml:space="preserve">APS CURITIBA-HAUER</t>
  </si>
  <si>
    <t xml:space="preserve">APS CURITIBA-VISC. DE GUARAPUAVA</t>
  </si>
  <si>
    <t xml:space="preserve">APS FAZENDA RIO GRANDE</t>
  </si>
  <si>
    <t xml:space="preserve">APS ITAPERUÇU</t>
  </si>
  <si>
    <t xml:space="preserve">APS LAPA</t>
  </si>
  <si>
    <t xml:space="preserve">APS MANDIRITUBA</t>
  </si>
  <si>
    <t xml:space="preserve">APS PARANAGUÁ</t>
  </si>
  <si>
    <t xml:space="preserve">APS PINHAIS</t>
  </si>
  <si>
    <t xml:space="preserve">APS SÃO JOSÉ DOS PINHAIS</t>
  </si>
  <si>
    <t xml:space="preserve">CEDOCPREV CURITIBA</t>
  </si>
  <si>
    <t xml:space="preserve">GEX CURITIBA / APS DIGITAL</t>
  </si>
  <si>
    <t xml:space="preserve">APS CASTRO</t>
  </si>
  <si>
    <t xml:space="preserve">APS IRATI</t>
  </si>
  <si>
    <t xml:space="preserve">APS PALMEIRA</t>
  </si>
  <si>
    <t xml:space="preserve">APS SÃO MATEUS DO SUL</t>
  </si>
  <si>
    <t xml:space="preserve">APS UNIÃO DA VITÓRIA</t>
  </si>
  <si>
    <t xml:space="preserve">CEDOCPREV PONTA GROSSA</t>
  </si>
  <si>
    <t xml:space="preserve">GEX/APS PONTA GROSSA</t>
  </si>
  <si>
    <t xml:space="preserve">APS PORTO UNIÃO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</si>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</sst>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FF0000"/>
      <name val="Arial"/>
      <family val="2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9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5" activeCellId="0" sqref="D15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tr">
        <f aca="false">'BDI Não Desonerado'!B6</f>
        <v>ANEXO I – T3</v>
      </c>
      <c r="C6" s="6"/>
      <c r="D6" s="6"/>
    </row>
    <row r="7" s="2" customFormat="true" ht="18" hidden="false" customHeight="true" outlineLevel="0" collapsed="false">
      <c r="A7" s="1"/>
      <c r="B7" s="6" t="s">
        <v>3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4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5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6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7</v>
      </c>
      <c r="C13" s="9"/>
      <c r="D13" s="9"/>
    </row>
    <row r="14" customFormat="false" ht="42.2" hidden="false" customHeight="true" outlineLevel="0" collapsed="false">
      <c r="B14" s="10" t="s">
        <v>8</v>
      </c>
      <c r="C14" s="10" t="s">
        <v>9</v>
      </c>
      <c r="D14" s="10" t="s">
        <v>10</v>
      </c>
      <c r="E14" s="7"/>
    </row>
    <row r="15" customFormat="false" ht="65.25" hidden="false" customHeight="true" outlineLevel="0" collapsed="false">
      <c r="B15" s="11" t="n">
        <v>1</v>
      </c>
      <c r="C15" s="12" t="s">
        <v>11</v>
      </c>
      <c r="D15" s="13" t="n">
        <v>0</v>
      </c>
      <c r="E15" s="14"/>
      <c r="F15" s="15"/>
    </row>
    <row r="16" customFormat="false" ht="42.4" hidden="false" customHeight="true" outlineLevel="0" collapsed="false">
      <c r="B16" s="16" t="s">
        <v>12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13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14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15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16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17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18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19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20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21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22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23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24</v>
      </c>
      <c r="C31" s="23"/>
      <c r="D31" s="23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9" min="5" style="24" width="11.62"/>
    <col collapsed="false" customWidth="true" hidden="false" outlineLevel="0" max="10" min="10" style="24" width="23"/>
    <col collapsed="false" customWidth="false" hidden="false" outlineLevel="0" max="249" min="11" style="24" width="10.5"/>
    <col collapsed="false" customWidth="false" hidden="false" outlineLevel="0" max="253" min="250" style="25" width="10.5"/>
    <col collapsed="false" customWidth="false" hidden="false" outlineLevel="0" max="1024" min="254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customFormat="false" ht="39.75" hidden="false" customHeight="true" outlineLevel="0" collapsed="false">
      <c r="B3" s="27" t="s">
        <v>25</v>
      </c>
      <c r="C3" s="27"/>
      <c r="D3" s="27"/>
      <c r="E3" s="27"/>
      <c r="F3" s="27"/>
      <c r="G3" s="27"/>
      <c r="H3" s="27"/>
      <c r="I3" s="27"/>
      <c r="J3" s="27"/>
    </row>
    <row r="4" customFormat="false" ht="42.75" hidden="false" customHeight="true" outlineLevel="0" collapsed="false">
      <c r="B4" s="28" t="s">
        <v>26</v>
      </c>
      <c r="C4" s="28"/>
      <c r="D4" s="28"/>
      <c r="E4" s="28"/>
      <c r="F4" s="28"/>
      <c r="G4" s="28"/>
      <c r="H4" s="28"/>
      <c r="I4" s="28"/>
      <c r="J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">
        <v>27</v>
      </c>
      <c r="C6" s="29"/>
      <c r="D6" s="29"/>
      <c r="E6" s="29"/>
      <c r="F6" s="29"/>
      <c r="G6" s="29"/>
      <c r="H6" s="29"/>
      <c r="I6" s="29"/>
      <c r="J6" s="29"/>
      <c r="K6" s="2"/>
      <c r="L6" s="2"/>
    </row>
    <row r="7" customFormat="false" ht="18" hidden="false" customHeight="true" outlineLevel="0" collapsed="false">
      <c r="I7" s="2"/>
      <c r="J7" s="2"/>
      <c r="K7" s="2"/>
      <c r="L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30"/>
      <c r="K8" s="2"/>
      <c r="L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31"/>
      <c r="K9" s="2"/>
      <c r="L9" s="2"/>
    </row>
    <row r="10" customFormat="false" ht="18" hidden="false" customHeight="true" outlineLevel="0" collapsed="false">
      <c r="I10" s="2"/>
      <c r="J10" s="2"/>
      <c r="K10" s="2"/>
      <c r="L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4"/>
      <c r="J11" s="35"/>
      <c r="K11" s="2"/>
      <c r="L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7"/>
      <c r="I12" s="38"/>
      <c r="J12" s="39"/>
      <c r="K12" s="38"/>
      <c r="L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2"/>
      <c r="J13" s="41"/>
      <c r="K13" s="2"/>
      <c r="L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38"/>
      <c r="I14" s="2"/>
      <c r="J14" s="41"/>
      <c r="K14" s="2"/>
      <c r="L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38"/>
      <c r="I15" s="2"/>
      <c r="J15" s="41"/>
      <c r="K15" s="2"/>
      <c r="L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38"/>
      <c r="I16" s="2"/>
      <c r="J16" s="41"/>
      <c r="K16" s="2"/>
      <c r="L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38"/>
      <c r="I17" s="2"/>
      <c r="J17" s="41"/>
      <c r="K17" s="2"/>
      <c r="L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38"/>
      <c r="I18" s="2"/>
      <c r="J18" s="41"/>
      <c r="K18" s="2"/>
      <c r="L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38"/>
      <c r="I19" s="2"/>
      <c r="J19" s="41"/>
      <c r="K19" s="2"/>
      <c r="L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4"/>
      <c r="J20" s="45"/>
      <c r="K20" s="2"/>
      <c r="L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5"/>
      <c r="I21" s="2"/>
      <c r="J21" s="2"/>
      <c r="K21" s="2"/>
      <c r="L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7"/>
      <c r="J22" s="48" t="s">
        <v>42</v>
      </c>
      <c r="K22" s="2"/>
      <c r="L22" s="2"/>
      <c r="M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6" t="s">
        <v>47</v>
      </c>
      <c r="J23" s="48"/>
      <c r="K23" s="2"/>
      <c r="L23" s="2"/>
    </row>
    <row r="24" customFormat="false" ht="20.1" hidden="false" customHeight="true" outlineLevel="0" collapsed="false">
      <c r="B24" s="50" t="s">
        <v>48</v>
      </c>
      <c r="C24" s="50" t="s">
        <v>49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F24</f>
        <v>0</v>
      </c>
      <c r="I24" s="52" t="n">
        <f aca="false">G24</f>
        <v>0</v>
      </c>
      <c r="J24" s="53" t="n">
        <v>0.04</v>
      </c>
      <c r="K24" s="2"/>
      <c r="L24" s="2"/>
    </row>
    <row r="25" customFormat="false" ht="20.1" hidden="false" customHeight="true" outlineLevel="0" collapsed="false">
      <c r="B25" s="50" t="s">
        <v>50</v>
      </c>
      <c r="C25" s="50" t="s">
        <v>51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F25</f>
        <v>0</v>
      </c>
      <c r="I25" s="52" t="n">
        <f aca="false">G25</f>
        <v>0</v>
      </c>
      <c r="J25" s="53" t="n">
        <v>0.0123</v>
      </c>
      <c r="K25" s="2"/>
      <c r="L25" s="2"/>
    </row>
    <row r="26" customFormat="false" ht="20.1" hidden="false" customHeight="true" outlineLevel="0" collapsed="false">
      <c r="B26" s="50" t="s">
        <v>52</v>
      </c>
      <c r="C26" s="50" t="s">
        <v>53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F26</f>
        <v>0</v>
      </c>
      <c r="I26" s="52" t="n">
        <f aca="false">G26</f>
        <v>0</v>
      </c>
      <c r="J26" s="53" t="n">
        <v>0.008</v>
      </c>
      <c r="K26" s="25"/>
      <c r="L26" s="25"/>
    </row>
    <row r="27" customFormat="false" ht="20.1" hidden="false" customHeight="true" outlineLevel="0" collapsed="false">
      <c r="B27" s="50" t="s">
        <v>54</v>
      </c>
      <c r="C27" s="50" t="s">
        <v>55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F27</f>
        <v>0</v>
      </c>
      <c r="I27" s="52" t="n">
        <f aca="false">G27</f>
        <v>0</v>
      </c>
      <c r="J27" s="53" t="n">
        <v>0.0127</v>
      </c>
      <c r="K27" s="2"/>
      <c r="L27" s="2"/>
    </row>
    <row r="28" customFormat="false" ht="20.1" hidden="false" customHeight="true" outlineLevel="0" collapsed="false">
      <c r="B28" s="50" t="s">
        <v>56</v>
      </c>
      <c r="C28" s="50" t="s">
        <v>57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F28</f>
        <v>0</v>
      </c>
      <c r="I28" s="52" t="n">
        <f aca="false">G28</f>
        <v>0</v>
      </c>
      <c r="J28" s="53" t="n">
        <v>0.074</v>
      </c>
      <c r="K28" s="2"/>
      <c r="L28" s="2"/>
    </row>
    <row r="29" customFormat="false" ht="20.1" hidden="false" customHeight="true" outlineLevel="0" collapsed="false">
      <c r="B29" s="50" t="s">
        <v>58</v>
      </c>
      <c r="C29" s="50" t="s">
        <v>59</v>
      </c>
      <c r="D29" s="50"/>
      <c r="E29" s="52" t="n">
        <v>0.0065</v>
      </c>
      <c r="F29" s="52" t="n">
        <f aca="false">E29</f>
        <v>0.0065</v>
      </c>
      <c r="G29" s="52" t="n">
        <f aca="false">F29</f>
        <v>0.0065</v>
      </c>
      <c r="H29" s="52" t="n">
        <f aca="false">F29</f>
        <v>0.0065</v>
      </c>
      <c r="I29" s="52" t="n">
        <f aca="false">G29</f>
        <v>0.0065</v>
      </c>
      <c r="J29" s="54" t="s">
        <v>60</v>
      </c>
      <c r="K29" s="25"/>
      <c r="L29" s="25"/>
    </row>
    <row r="30" customFormat="false" ht="20.1" hidden="false" customHeight="true" outlineLevel="0" collapsed="false">
      <c r="B30" s="50"/>
      <c r="C30" s="50" t="s">
        <v>61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F30</f>
        <v>0.03</v>
      </c>
      <c r="I30" s="52" t="n">
        <f aca="false">G30</f>
        <v>0.03</v>
      </c>
      <c r="J30" s="54" t="s">
        <v>60</v>
      </c>
      <c r="K30" s="25"/>
      <c r="L30" s="25"/>
    </row>
    <row r="31" customFormat="false" ht="20.1" hidden="false" customHeight="true" outlineLevel="0" collapsed="false">
      <c r="B31" s="50"/>
      <c r="C31" s="50" t="s">
        <v>62</v>
      </c>
      <c r="D31" s="50"/>
      <c r="E31" s="52" t="n">
        <v>0.05</v>
      </c>
      <c r="F31" s="52" t="n">
        <v>0.04</v>
      </c>
      <c r="G31" s="52" t="n">
        <v>0.03</v>
      </c>
      <c r="H31" s="52" t="n">
        <v>0.025</v>
      </c>
      <c r="I31" s="52" t="n">
        <v>0.02</v>
      </c>
      <c r="J31" s="54" t="s">
        <v>60</v>
      </c>
      <c r="K31" s="25"/>
      <c r="L31" s="25"/>
    </row>
    <row r="32" customFormat="false" ht="20.1" hidden="false" customHeight="true" outlineLevel="0" collapsed="false">
      <c r="B32" s="50"/>
      <c r="C32" s="50" t="s">
        <v>63</v>
      </c>
      <c r="D32" s="50"/>
      <c r="E32" s="52" t="n">
        <v>0</v>
      </c>
      <c r="F32" s="52" t="n">
        <f aca="false">E32</f>
        <v>0</v>
      </c>
      <c r="G32" s="52" t="n">
        <f aca="false">F32</f>
        <v>0</v>
      </c>
      <c r="H32" s="52" t="n">
        <f aca="false">F32</f>
        <v>0</v>
      </c>
      <c r="I32" s="52" t="n">
        <f aca="false">G32</f>
        <v>0</v>
      </c>
      <c r="J32" s="55" t="s">
        <v>60</v>
      </c>
      <c r="K32" s="25"/>
      <c r="L32" s="25"/>
    </row>
    <row r="33" customFormat="false" ht="20.1" hidden="false" customHeight="true" outlineLevel="0" collapsed="false">
      <c r="B33" s="56" t="s">
        <v>64</v>
      </c>
      <c r="C33" s="56"/>
      <c r="D33" s="56"/>
      <c r="E33" s="57" t="n">
        <f aca="false">(((1+E26+E24+E27)*(1+E25)*(1+E28))/(1-(E29+E30+E31+E32))-1)</f>
        <v>0.0946907498631637</v>
      </c>
      <c r="F33" s="57" t="n">
        <f aca="false">(((1+F26+F24+F27)*(1+F25)*(1+F28))/(1-(F29+F30+F31+F32))-1)</f>
        <v>0.0828370330265296</v>
      </c>
      <c r="G33" s="57" t="n">
        <f aca="false">(((1+G26+G24+G27)*(1+G25)*(1+G28))/(1-(G29+G30+G31+G32))-1)</f>
        <v>0.0712372790573113</v>
      </c>
      <c r="H33" s="57" t="n">
        <f aca="false">(((1+H26+H24+H27)*(1+H25)*(1+H28))/(1-(H29+H30+H31+H32))-1)</f>
        <v>0.0655301012253595</v>
      </c>
      <c r="I33" s="57" t="n">
        <f aca="false">(((1+I26+I24+I27)*(1+I25)*(1+I28))/(1-(I29+I30+I31+I32))-1)</f>
        <v>0.0598834128245893</v>
      </c>
      <c r="J33" s="54" t="s">
        <v>60</v>
      </c>
    </row>
    <row r="34" customFormat="false" ht="20.1" hidden="false" customHeight="true" outlineLevel="0" collapsed="false">
      <c r="B34" s="58" t="s">
        <v>65</v>
      </c>
      <c r="C34" s="58"/>
      <c r="D34" s="58"/>
      <c r="E34" s="59" t="n">
        <f aca="false">ROUND(E33,4)</f>
        <v>0.0947</v>
      </c>
      <c r="F34" s="59" t="n">
        <f aca="false">ROUND(F33,4)</f>
        <v>0.0828</v>
      </c>
      <c r="G34" s="59" t="n">
        <f aca="false">ROUND(G33,4)</f>
        <v>0.0712</v>
      </c>
      <c r="H34" s="59" t="n">
        <f aca="false">ROUND(H33,4)</f>
        <v>0.0655</v>
      </c>
      <c r="I34" s="59" t="n">
        <f aca="false">ROUND(I33,4)</f>
        <v>0.0599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  <c r="H35" s="2"/>
    </row>
    <row r="36" customFormat="false" ht="50.1" hidden="false" customHeight="true" outlineLevel="0" collapsed="false">
      <c r="B36" s="46" t="s">
        <v>66</v>
      </c>
      <c r="C36" s="46"/>
      <c r="D36" s="46"/>
      <c r="E36" s="47" t="s">
        <v>41</v>
      </c>
      <c r="F36" s="47"/>
      <c r="G36" s="47"/>
      <c r="H36" s="47"/>
      <c r="I36" s="47"/>
      <c r="J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46</v>
      </c>
      <c r="I37" s="46" t="s">
        <v>47</v>
      </c>
      <c r="J37" s="48"/>
    </row>
    <row r="38" customFormat="false" ht="20.1" hidden="false" customHeight="true" outlineLevel="0" collapsed="false">
      <c r="B38" s="50" t="s">
        <v>48</v>
      </c>
      <c r="C38" s="50" t="s">
        <v>49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F38</f>
        <v>0</v>
      </c>
      <c r="I38" s="52" t="n">
        <f aca="false">G38</f>
        <v>0</v>
      </c>
      <c r="J38" s="53" t="n">
        <v>0.0345</v>
      </c>
    </row>
    <row r="39" customFormat="false" ht="20.1" hidden="false" customHeight="true" outlineLevel="0" collapsed="false">
      <c r="B39" s="50" t="s">
        <v>50</v>
      </c>
      <c r="C39" s="50" t="s">
        <v>51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F39</f>
        <v>0</v>
      </c>
      <c r="I39" s="52" t="n">
        <f aca="false">G39</f>
        <v>0</v>
      </c>
      <c r="J39" s="53" t="n">
        <v>0.0085</v>
      </c>
    </row>
    <row r="40" customFormat="false" ht="20.1" hidden="false" customHeight="true" outlineLevel="0" collapsed="false">
      <c r="B40" s="50" t="s">
        <v>52</v>
      </c>
      <c r="C40" s="50" t="s">
        <v>53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F40</f>
        <v>0</v>
      </c>
      <c r="I40" s="52" t="n">
        <f aca="false">G40</f>
        <v>0</v>
      </c>
      <c r="J40" s="53" t="n">
        <v>0.0048</v>
      </c>
    </row>
    <row r="41" customFormat="false" ht="20.1" hidden="false" customHeight="true" outlineLevel="0" collapsed="false">
      <c r="B41" s="50" t="s">
        <v>54</v>
      </c>
      <c r="C41" s="50" t="s">
        <v>55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F41</f>
        <v>0</v>
      </c>
      <c r="I41" s="52" t="n">
        <f aca="false">G41</f>
        <v>0</v>
      </c>
      <c r="J41" s="53" t="n">
        <v>0.0085</v>
      </c>
    </row>
    <row r="42" customFormat="false" ht="20.1" hidden="false" customHeight="true" outlineLevel="0" collapsed="false">
      <c r="B42" s="50" t="s">
        <v>56</v>
      </c>
      <c r="C42" s="50" t="s">
        <v>57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F42</f>
        <v>0</v>
      </c>
      <c r="I42" s="52" t="n">
        <f aca="false">G42</f>
        <v>0</v>
      </c>
      <c r="J42" s="53" t="n">
        <v>0.0511</v>
      </c>
    </row>
    <row r="43" customFormat="false" ht="20.1" hidden="false" customHeight="true" outlineLevel="0" collapsed="false">
      <c r="B43" s="50" t="s">
        <v>58</v>
      </c>
      <c r="C43" s="50" t="s">
        <v>59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F43</f>
        <v>0.0065</v>
      </c>
      <c r="I43" s="52" t="n">
        <f aca="false">G43</f>
        <v>0.0065</v>
      </c>
      <c r="J43" s="54" t="s">
        <v>60</v>
      </c>
    </row>
    <row r="44" customFormat="false" ht="20.1" hidden="false" customHeight="true" outlineLevel="0" collapsed="false">
      <c r="B44" s="50"/>
      <c r="C44" s="50" t="s">
        <v>61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F44</f>
        <v>0.03</v>
      </c>
      <c r="I44" s="52" t="n">
        <f aca="false">G44</f>
        <v>0.03</v>
      </c>
      <c r="J44" s="54" t="s">
        <v>60</v>
      </c>
    </row>
    <row r="45" customFormat="false" ht="20.1" hidden="false" customHeight="true" outlineLevel="0" collapsed="false">
      <c r="B45" s="50"/>
      <c r="C45" s="50" t="s">
        <v>62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2" t="n">
        <v>0</v>
      </c>
      <c r="J45" s="54" t="s">
        <v>60</v>
      </c>
    </row>
    <row r="46" customFormat="false" ht="20.1" hidden="false" customHeight="true" outlineLevel="0" collapsed="false">
      <c r="B46" s="50"/>
      <c r="C46" s="50" t="s">
        <v>63</v>
      </c>
      <c r="D46" s="50"/>
      <c r="E46" s="52" t="n">
        <v>0</v>
      </c>
      <c r="F46" s="52" t="n">
        <f aca="false">E46</f>
        <v>0</v>
      </c>
      <c r="G46" s="52" t="n">
        <f aca="false">F46</f>
        <v>0</v>
      </c>
      <c r="H46" s="52" t="n">
        <f aca="false">F46</f>
        <v>0</v>
      </c>
      <c r="I46" s="52" t="n">
        <f aca="false">G46</f>
        <v>0</v>
      </c>
      <c r="J46" s="54" t="s">
        <v>60</v>
      </c>
    </row>
    <row r="47" customFormat="false" ht="20.1" hidden="false" customHeight="true" outlineLevel="0" collapsed="false">
      <c r="B47" s="56" t="s">
        <v>64</v>
      </c>
      <c r="C47" s="56"/>
      <c r="D47" s="56"/>
      <c r="E47" s="57" t="n">
        <f aca="false">(((1+E40+E38+E41)*(1+E39)*(1+E42))/(1-(E43+E44+E45+E46))-1)</f>
        <v>0.0378827192527245</v>
      </c>
      <c r="F47" s="57" t="n">
        <f aca="false">(((1+F40+F38+F41)*(1+F39)*(1+F42))/(1-(F43+F44+F45+F46))-1)</f>
        <v>0.0378827192527245</v>
      </c>
      <c r="G47" s="57" t="n">
        <f aca="false">(((1+G40+G38+G41)*(1+G39)*(1+G42))/(1-(G43+G44+G45+G46))-1)</f>
        <v>0.0378827192527245</v>
      </c>
      <c r="H47" s="57" t="n">
        <f aca="false">(((1+H40+H38+H41)*(1+H39)*(1+H42))/(1-(H43+H44+H45+H46))-1)</f>
        <v>0.0378827192527245</v>
      </c>
      <c r="I47" s="57" t="n">
        <f aca="false">(((1+I40+I38+I41)*(1+I39)*(1+I42))/(1-(I43+I44+I45+I46))-1)</f>
        <v>0.0378827192527245</v>
      </c>
      <c r="J47" s="54" t="s">
        <v>60</v>
      </c>
    </row>
    <row r="48" customFormat="false" ht="20.1" hidden="false" customHeight="true" outlineLevel="0" collapsed="false">
      <c r="B48" s="60" t="s">
        <v>65</v>
      </c>
      <c r="C48" s="60"/>
      <c r="D48" s="60"/>
      <c r="E48" s="61" t="n">
        <f aca="false">ROUND(E47,4)</f>
        <v>0.0379</v>
      </c>
      <c r="F48" s="61" t="n">
        <f aca="false">ROUND(F47,4)</f>
        <v>0.0379</v>
      </c>
      <c r="G48" s="61" t="n">
        <f aca="false">ROUND(G47,4)</f>
        <v>0.0379</v>
      </c>
      <c r="H48" s="61" t="n">
        <f aca="false">ROUND(H47,4)</f>
        <v>0.0379</v>
      </c>
      <c r="I48" s="61" t="n">
        <f aca="false">ROUND(I47,4)</f>
        <v>0.0379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  <c r="H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  <c r="J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  <c r="J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  <c r="J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  <c r="J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  <c r="J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  <c r="J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  <c r="J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  <c r="J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  <c r="J58" s="67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D4" activeCellId="0" sqref="D4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10.49"/>
    <col collapsed="false" customWidth="true" hidden="true" outlineLevel="0" max="5" min="5" style="2" width="10.49"/>
    <col collapsed="false" customWidth="true" hidden="false" outlineLevel="0" max="6" min="6" style="2" width="10.49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196916.730479402</v>
      </c>
      <c r="D8" s="69" t="n">
        <f aca="false">'BDI Não Desonerado'!I34</f>
        <v>0.0599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0.154356377130557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0.025</v>
      </c>
      <c r="C9" s="70" t="n">
        <v>191545.623938759</v>
      </c>
      <c r="D9" s="69" t="n">
        <f aca="false">'BDI Não Desonerado'!H34</f>
        <v>0.0655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0.150944601745345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0.03</v>
      </c>
      <c r="C10" s="70" t="n">
        <v>355185.991820908</v>
      </c>
      <c r="D10" s="69" t="n">
        <f aca="false">'BDI Não Desonerado'!G34</f>
        <v>0.0712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0.281402256097615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0.04</v>
      </c>
      <c r="C11" s="70" t="n">
        <v>119588.668566633</v>
      </c>
      <c r="D11" s="69" t="n">
        <f aca="false">'BDI Não Desonerado'!F34</f>
        <v>0.0828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0.0957662079739153</v>
      </c>
      <c r="I11" s="76"/>
      <c r="K11" s="75"/>
      <c r="L11" s="17"/>
      <c r="M11" s="17"/>
    </row>
    <row r="12" customFormat="false" ht="28.35" hidden="false" customHeight="true" outlineLevel="0" collapsed="false">
      <c r="B12" s="69" t="n">
        <v>0.05</v>
      </c>
      <c r="C12" s="70" t="n">
        <v>392215.173194297</v>
      </c>
      <c r="D12" s="69" t="n">
        <f aca="false">'BDI Não Desonerado'!E34</f>
        <v>0.0947</v>
      </c>
      <c r="E12" s="71" t="n">
        <f aca="false">1-($G12/($C12*(1+D12)))</f>
        <v>1</v>
      </c>
      <c r="F12" s="69" t="n">
        <f aca="false">IF(E12&lt;0,0,E12)</f>
        <v>1</v>
      </c>
      <c r="G12" s="72" t="n">
        <f aca="false">$I$8*H12</f>
        <v>0</v>
      </c>
      <c r="H12" s="73" t="n">
        <v>0.317530557052568</v>
      </c>
      <c r="I12" s="14"/>
      <c r="K12" s="75"/>
      <c r="L12" s="17"/>
      <c r="M12" s="17"/>
    </row>
    <row r="13" customFormat="false" ht="20.1" hidden="false" customHeight="true" outlineLevel="0" collapsed="false">
      <c r="L13" s="17"/>
      <c r="M13" s="17"/>
    </row>
    <row r="14" customFormat="false" ht="24.75" hidden="false" customHeight="true" outlineLevel="0" collapsed="false">
      <c r="B14" s="77" t="s">
        <v>72</v>
      </c>
      <c r="C14" s="77"/>
      <c r="D14" s="77"/>
      <c r="E14" s="77"/>
      <c r="F14" s="77"/>
      <c r="G14" s="77"/>
      <c r="H14" s="77"/>
      <c r="I14" s="77"/>
      <c r="L14" s="17"/>
    </row>
    <row r="15" customFormat="false" ht="20.1" hidden="false" customHeight="true" outlineLevel="0" collapsed="false">
      <c r="B15" s="78" t="s">
        <v>86</v>
      </c>
      <c r="C15" s="78"/>
      <c r="D15" s="78"/>
      <c r="E15" s="78"/>
      <c r="F15" s="78"/>
      <c r="G15" s="78"/>
      <c r="H15" s="78"/>
      <c r="I15" s="78"/>
      <c r="L15" s="17"/>
    </row>
    <row r="16" customFormat="false" ht="20.1" hidden="false" customHeight="true" outlineLevel="0" collapsed="false">
      <c r="B16" s="78" t="s">
        <v>87</v>
      </c>
      <c r="C16" s="78"/>
      <c r="D16" s="78"/>
      <c r="E16" s="78"/>
      <c r="F16" s="78"/>
      <c r="G16" s="78"/>
      <c r="H16" s="78"/>
      <c r="I16" s="78"/>
    </row>
    <row r="17" customFormat="false" ht="9.95" hidden="false" customHeight="true" outlineLevel="0" collapsed="false">
      <c r="B17" s="79"/>
      <c r="C17" s="80"/>
      <c r="D17" s="80"/>
      <c r="E17" s="80"/>
      <c r="F17" s="80"/>
      <c r="G17" s="80"/>
      <c r="H17" s="80"/>
      <c r="I17" s="81"/>
    </row>
    <row r="18" customFormat="false" ht="20.1" hidden="false" customHeight="true" outlineLevel="0" collapsed="false">
      <c r="B18" s="78" t="s">
        <v>88</v>
      </c>
      <c r="C18" s="78"/>
      <c r="D18" s="78"/>
      <c r="E18" s="78"/>
      <c r="F18" s="78"/>
      <c r="G18" s="78"/>
      <c r="H18" s="78"/>
      <c r="I18" s="78"/>
    </row>
    <row r="19" customFormat="false" ht="20.1" hidden="false" customHeight="true" outlineLevel="0" collapsed="false">
      <c r="B19" s="78" t="s">
        <v>89</v>
      </c>
      <c r="C19" s="78"/>
      <c r="D19" s="78"/>
      <c r="E19" s="78"/>
      <c r="F19" s="78"/>
      <c r="G19" s="78"/>
      <c r="H19" s="78"/>
      <c r="I19" s="78"/>
    </row>
    <row r="20" customFormat="false" ht="9.95" hidden="false" customHeight="true" outlineLevel="0" collapsed="false">
      <c r="B20" s="79"/>
      <c r="C20" s="80"/>
      <c r="D20" s="80"/>
      <c r="E20" s="80"/>
      <c r="F20" s="80"/>
      <c r="G20" s="80"/>
      <c r="H20" s="80"/>
      <c r="I20" s="81"/>
    </row>
    <row r="21" customFormat="false" ht="19.5" hidden="false" customHeight="true" outlineLevel="0" collapsed="false">
      <c r="B21" s="78" t="s">
        <v>32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90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91</v>
      </c>
      <c r="C23" s="78"/>
      <c r="D23" s="78"/>
      <c r="E23" s="78"/>
      <c r="F23" s="78"/>
      <c r="G23" s="78"/>
      <c r="H23" s="78"/>
      <c r="I23" s="78"/>
    </row>
    <row r="24" customFormat="false" ht="20.1" hidden="false" customHeight="true" outlineLevel="0" collapsed="false">
      <c r="B24" s="78" t="s">
        <v>92</v>
      </c>
      <c r="C24" s="78"/>
      <c r="D24" s="78"/>
      <c r="E24" s="78"/>
      <c r="F24" s="78"/>
      <c r="G24" s="78"/>
      <c r="H24" s="78"/>
      <c r="I24" s="78"/>
    </row>
    <row r="25" customFormat="false" ht="9.95" hidden="false" customHeight="true" outlineLevel="0" collapsed="false">
      <c r="B25" s="79"/>
      <c r="C25" s="80"/>
      <c r="D25" s="80"/>
      <c r="E25" s="80"/>
      <c r="F25" s="80"/>
      <c r="G25" s="80"/>
      <c r="H25" s="80"/>
      <c r="I25" s="81"/>
    </row>
    <row r="26" customFormat="false" ht="50.1" hidden="false" customHeight="true" outlineLevel="0" collapsed="false">
      <c r="B26" s="78" t="s">
        <v>93</v>
      </c>
      <c r="C26" s="78"/>
      <c r="D26" s="78"/>
      <c r="E26" s="78"/>
      <c r="F26" s="78"/>
      <c r="G26" s="78"/>
      <c r="H26" s="78"/>
      <c r="I26" s="78"/>
    </row>
    <row r="27" customFormat="false" ht="9.95" hidden="false" customHeight="true" outlineLevel="0" collapsed="false">
      <c r="B27" s="79"/>
      <c r="C27" s="80"/>
      <c r="D27" s="80"/>
      <c r="E27" s="80"/>
      <c r="F27" s="80"/>
      <c r="G27" s="80"/>
      <c r="H27" s="80"/>
      <c r="I27" s="81"/>
    </row>
    <row r="28" customFormat="false" ht="50.1" hidden="false" customHeight="true" outlineLevel="0" collapsed="false">
      <c r="B28" s="82" t="s">
        <v>94</v>
      </c>
      <c r="C28" s="82"/>
      <c r="D28" s="82"/>
      <c r="E28" s="82"/>
      <c r="F28" s="82"/>
      <c r="G28" s="82"/>
      <c r="H28" s="82"/>
      <c r="I28" s="82"/>
    </row>
    <row r="29" customFormat="false" ht="24.75" hidden="false" customHeight="true" outlineLevel="0" collapsed="false">
      <c r="B29" s="83"/>
      <c r="C29" s="83"/>
      <c r="D29" s="83"/>
      <c r="E29" s="83"/>
      <c r="F29" s="83"/>
      <c r="G29" s="83"/>
      <c r="H29" s="83"/>
      <c r="I29" s="83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C15" activeCellId="0" sqref="C15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((J38*12)+(K38*4)+(L38*2)+M38)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508.567694174999</v>
      </c>
      <c r="D15" s="110" t="n">
        <v>586.078427746841</v>
      </c>
      <c r="E15" s="110" t="n">
        <v>547.32306096092</v>
      </c>
      <c r="F15" s="110" t="n">
        <v>547.32306096092</v>
      </c>
      <c r="G15" s="111" t="n">
        <v>0.05</v>
      </c>
      <c r="H15" s="69" t="n">
        <f aca="false">VLOOKUP(G15,Descontos!B$8:D$12,3,)</f>
        <v>0.0947</v>
      </c>
      <c r="I15" s="69" t="n">
        <f aca="false">VLOOKUP(G15,Descontos!B$8:F$12,5,)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521.258325753947</v>
      </c>
      <c r="D16" s="110" t="n">
        <v>598.769059325789</v>
      </c>
      <c r="E16" s="110" t="n">
        <v>560.013692539868</v>
      </c>
      <c r="F16" s="110" t="n">
        <v>560.013692539868</v>
      </c>
      <c r="G16" s="111" t="n">
        <v>0.03</v>
      </c>
      <c r="H16" s="69" t="n">
        <f aca="false">VLOOKUP(G16,Descontos!B$8:D$12,3,)</f>
        <v>0.0712</v>
      </c>
      <c r="I16" s="69" t="n">
        <f aca="false">VLOOKUP(G16,Descontos!B$8:F$12,5,)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477.143273122368</v>
      </c>
      <c r="D17" s="110" t="n">
        <v>554.65400669421</v>
      </c>
      <c r="E17" s="110" t="n">
        <v>515.898639908289</v>
      </c>
      <c r="F17" s="110" t="n">
        <v>515.898639908289</v>
      </c>
      <c r="G17" s="111" t="n">
        <v>0.02</v>
      </c>
      <c r="H17" s="69" t="n">
        <f aca="false">VLOOKUP(G17,Descontos!B$8:D$12,3,)</f>
        <v>0.0599</v>
      </c>
      <c r="I17" s="69" t="n">
        <f aca="false">VLOOKUP(G17,Descontos!B$8:F$12,5,)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812.024493613156</v>
      </c>
      <c r="D18" s="110" t="n">
        <v>967.04596075684</v>
      </c>
      <c r="E18" s="110" t="n">
        <v>1406.27345099728</v>
      </c>
      <c r="F18" s="110" t="n">
        <v>2821.97989862184</v>
      </c>
      <c r="G18" s="111" t="n">
        <v>0.05</v>
      </c>
      <c r="H18" s="69" t="n">
        <f aca="false">VLOOKUP(G18,Descontos!B$8:D$12,3,)</f>
        <v>0.0947</v>
      </c>
      <c r="I18" s="69" t="n">
        <f aca="false">VLOOKUP(G18,Descontos!B$8:F$12,5,)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572.536434338595</v>
      </c>
      <c r="D19" s="110" t="n">
        <v>675.884079101051</v>
      </c>
      <c r="E19" s="110" t="n">
        <v>624.210256719824</v>
      </c>
      <c r="F19" s="110" t="n">
        <v>624.210256719824</v>
      </c>
      <c r="G19" s="111" t="n">
        <v>0.05</v>
      </c>
      <c r="H19" s="69" t="n">
        <f aca="false">VLOOKUP(G19,Descontos!B$8:D$12,3,)</f>
        <v>0.0947</v>
      </c>
      <c r="I19" s="69" t="n">
        <f aca="false">VLOOKUP(G19,Descontos!B$8:F$12,5,)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812.024493613156</v>
      </c>
      <c r="D20" s="110" t="n">
        <v>967.04596075684</v>
      </c>
      <c r="E20" s="110" t="n">
        <v>1406.27345099728</v>
      </c>
      <c r="F20" s="110" t="n">
        <v>2821.97989862184</v>
      </c>
      <c r="G20" s="111" t="n">
        <v>0.05</v>
      </c>
      <c r="H20" s="69" t="n">
        <f aca="false">VLOOKUP(G20,Descontos!B$8:D$12,3,)</f>
        <v>0.0947</v>
      </c>
      <c r="I20" s="69" t="n">
        <f aca="false">VLOOKUP(G20,Descontos!B$8:F$12,5,)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473.517378385526</v>
      </c>
      <c r="D21" s="110" t="n">
        <v>551.028111957367</v>
      </c>
      <c r="E21" s="110" t="n">
        <v>512.272745171447</v>
      </c>
      <c r="F21" s="110" t="n">
        <v>512.272745171447</v>
      </c>
      <c r="G21" s="111" t="n">
        <v>0.02</v>
      </c>
      <c r="H21" s="69" t="n">
        <f aca="false">VLOOKUP(G21,Descontos!B$8:D$12,3,)</f>
        <v>0.0599</v>
      </c>
      <c r="I21" s="69" t="n">
        <f aca="false">VLOOKUP(G21,Descontos!B$8:F$12,5,)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477.143273122368</v>
      </c>
      <c r="D22" s="110" t="n">
        <v>554.65400669421</v>
      </c>
      <c r="E22" s="110" t="n">
        <v>515.898639908289</v>
      </c>
      <c r="F22" s="110" t="n">
        <v>515.898639908289</v>
      </c>
      <c r="G22" s="111" t="n">
        <v>0.025</v>
      </c>
      <c r="H22" s="69" t="n">
        <f aca="false">VLOOKUP(G22,Descontos!B$8:D$12,3,)</f>
        <v>0.0655</v>
      </c>
      <c r="I22" s="69" t="n">
        <f aca="false">VLOOKUP(G22,Descontos!B$8:F$12,5,)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508.567694174999</v>
      </c>
      <c r="D23" s="110" t="n">
        <v>586.078427746841</v>
      </c>
      <c r="E23" s="110" t="n">
        <v>547.32306096092</v>
      </c>
      <c r="F23" s="110" t="n">
        <v>547.32306096092</v>
      </c>
      <c r="G23" s="111" t="n">
        <v>0.02</v>
      </c>
      <c r="H23" s="69" t="n">
        <f aca="false">VLOOKUP(G23,Descontos!B$8:D$12,3,)</f>
        <v>0.0599</v>
      </c>
      <c r="I23" s="69" t="n">
        <f aca="false">VLOOKUP(G23,Descontos!B$8:F$12,5,)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473.517378385526</v>
      </c>
      <c r="D24" s="110" t="n">
        <v>551.028111957367</v>
      </c>
      <c r="E24" s="110" t="n">
        <v>512.272745171447</v>
      </c>
      <c r="F24" s="110" t="n">
        <v>512.272745171447</v>
      </c>
      <c r="G24" s="111" t="n">
        <v>0.02</v>
      </c>
      <c r="H24" s="69" t="n">
        <f aca="false">VLOOKUP(G24,Descontos!B$8:D$12,3,)</f>
        <v>0.0599</v>
      </c>
      <c r="I24" s="69" t="n">
        <f aca="false">VLOOKUP(G24,Descontos!B$8:F$12,5,)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682.595934338596</v>
      </c>
      <c r="D25" s="110" t="n">
        <v>785.943579101052</v>
      </c>
      <c r="E25" s="110" t="n">
        <v>1251.0079805321</v>
      </c>
      <c r="F25" s="110" t="n">
        <v>2621.50442815666</v>
      </c>
      <c r="G25" s="111" t="n">
        <v>0.04</v>
      </c>
      <c r="H25" s="69" t="n">
        <f aca="false">VLOOKUP(G25,Descontos!B$8:D$12,3,)</f>
        <v>0.0828</v>
      </c>
      <c r="I25" s="69" t="n">
        <f aca="false">VLOOKUP(G25,Descontos!B$8:F$12,5,)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546.077299438157</v>
      </c>
      <c r="D26" s="110" t="n">
        <v>623.588033009999</v>
      </c>
      <c r="E26" s="110" t="n">
        <v>584.832666224078</v>
      </c>
      <c r="F26" s="110" t="n">
        <v>584.832666224078</v>
      </c>
      <c r="G26" s="111" t="n">
        <v>0.02</v>
      </c>
      <c r="H26" s="69" t="n">
        <f aca="false">VLOOKUP(G26,Descontos!B$8:D$12,3,)</f>
        <v>0.0599</v>
      </c>
      <c r="I26" s="69" t="n">
        <f aca="false">VLOOKUP(G26,Descontos!B$8:F$12,5,)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customFormat="false" ht="18.4" hidden="false" customHeight="true" outlineLevel="0" collapsed="false">
      <c r="B27" s="109" t="s">
        <v>127</v>
      </c>
      <c r="C27" s="110" t="n">
        <v>439.675694174999</v>
      </c>
      <c r="D27" s="110" t="n">
        <v>517.186427746841</v>
      </c>
      <c r="E27" s="110" t="n">
        <v>478.43106096092</v>
      </c>
      <c r="F27" s="110" t="n">
        <v>478.43106096092</v>
      </c>
      <c r="G27" s="111" t="n">
        <v>0.05</v>
      </c>
      <c r="H27" s="69" t="n">
        <f aca="false">VLOOKUP(G27,Descontos!B$8:D$12,3,)</f>
        <v>0.0947</v>
      </c>
      <c r="I27" s="69" t="n">
        <f aca="false">VLOOKUP(G27,Descontos!B$8:F$12,5,)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</row>
    <row r="28" customFormat="false" ht="18.4" hidden="false" customHeight="true" outlineLevel="0" collapsed="false">
      <c r="B28" s="109" t="s">
        <v>128</v>
      </c>
      <c r="C28" s="110" t="n">
        <v>583.414118549122</v>
      </c>
      <c r="D28" s="110" t="n">
        <v>686.761763311578</v>
      </c>
      <c r="E28" s="110" t="n">
        <v>635.08794093035</v>
      </c>
      <c r="F28" s="110" t="n">
        <v>635.08794093035</v>
      </c>
      <c r="G28" s="111" t="n">
        <v>0.05</v>
      </c>
      <c r="H28" s="69" t="n">
        <f aca="false">VLOOKUP(G28,Descontos!B$8:D$12,3,)</f>
        <v>0.0947</v>
      </c>
      <c r="I28" s="69" t="n">
        <f aca="false">VLOOKUP(G28,Descontos!B$8:F$12,5,)</f>
        <v>1</v>
      </c>
      <c r="J28" s="70" t="n">
        <f aca="false">C28*(1+$H28)*(1-$I28)</f>
        <v>0</v>
      </c>
      <c r="K28" s="70" t="n">
        <f aca="false">D28*(1+$H28)*(1-$I28)</f>
        <v>0</v>
      </c>
      <c r="L28" s="70" t="n">
        <f aca="false">E28*(1+$H28)*(1-$I28)</f>
        <v>0</v>
      </c>
      <c r="M28" s="70" t="n">
        <f aca="false">F28*(1+$H28)*(1-$I28)</f>
        <v>0</v>
      </c>
    </row>
    <row r="29" customFormat="false" ht="18.4" hidden="false" customHeight="true" outlineLevel="0" collapsed="false">
      <c r="B29" s="109" t="s">
        <v>129</v>
      </c>
      <c r="C29" s="110" t="n">
        <v>799.359177823683</v>
      </c>
      <c r="D29" s="110" t="n">
        <v>954.380644967367</v>
      </c>
      <c r="E29" s="110" t="n">
        <v>1393.6081352078</v>
      </c>
      <c r="F29" s="110" t="n">
        <v>1393.6081352078</v>
      </c>
      <c r="G29" s="111" t="n">
        <v>0.05</v>
      </c>
      <c r="H29" s="69" t="n">
        <f aca="false">VLOOKUP(G29,Descontos!B$8:D$12,3,)</f>
        <v>0.0947</v>
      </c>
      <c r="I29" s="69" t="n">
        <f aca="false">VLOOKUP(G29,Descontos!B$8:F$12,5,)</f>
        <v>1</v>
      </c>
      <c r="J29" s="70" t="n">
        <f aca="false">C29*(1+$H29)*(1-$I29)</f>
        <v>0</v>
      </c>
      <c r="K29" s="70" t="n">
        <f aca="false">D29*(1+$H29)*(1-$I29)</f>
        <v>0</v>
      </c>
      <c r="L29" s="70" t="n">
        <f aca="false">E29*(1+$H29)*(1-$I29)</f>
        <v>0</v>
      </c>
      <c r="M29" s="70" t="n">
        <f aca="false">F29*(1+$H29)*(1-$I29)</f>
        <v>0</v>
      </c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</row>
    <row r="30" customFormat="false" ht="18.4" hidden="false" customHeight="true" outlineLevel="0" collapsed="false">
      <c r="B30" s="109" t="s">
        <v>130</v>
      </c>
      <c r="C30" s="110" t="n">
        <v>741.088852069736</v>
      </c>
      <c r="D30" s="110" t="n">
        <v>818.599585641578</v>
      </c>
      <c r="E30" s="110" t="n">
        <v>779.844218855657</v>
      </c>
      <c r="F30" s="110" t="n">
        <v>2045.53566648022</v>
      </c>
      <c r="G30" s="111" t="n">
        <v>0.03</v>
      </c>
      <c r="H30" s="69" t="n">
        <f aca="false">VLOOKUP(G30,Descontos!B$8:D$12,3,)</f>
        <v>0.0712</v>
      </c>
      <c r="I30" s="69" t="n">
        <f aca="false">VLOOKUP(G30,Descontos!B$8:F$12,5,)</f>
        <v>1</v>
      </c>
      <c r="J30" s="70" t="n">
        <f aca="false">C30*(1+$H30)*(1-$I30)</f>
        <v>0</v>
      </c>
      <c r="K30" s="70" t="n">
        <f aca="false">D30*(1+$H30)*(1-$I30)</f>
        <v>0</v>
      </c>
      <c r="L30" s="70" t="n">
        <f aca="false">E30*(1+$H30)*(1-$I30)</f>
        <v>0</v>
      </c>
      <c r="M30" s="70" t="n">
        <f aca="false">F30*(1+$H30)*(1-$I30)</f>
        <v>0</v>
      </c>
    </row>
    <row r="31" customFormat="false" ht="18.4" hidden="false" customHeight="true" outlineLevel="0" collapsed="false">
      <c r="B31" s="109" t="s">
        <v>131</v>
      </c>
      <c r="C31" s="110" t="n">
        <v>817.724539601753</v>
      </c>
      <c r="D31" s="110" t="n">
        <v>921.072184364209</v>
      </c>
      <c r="E31" s="110" t="n">
        <v>869.398361982981</v>
      </c>
      <c r="F31" s="110" t="n">
        <v>869.398361982981</v>
      </c>
      <c r="G31" s="111" t="n">
        <v>0.03</v>
      </c>
      <c r="H31" s="69" t="n">
        <f aca="false">VLOOKUP(G31,Descontos!B$8:D$12,3,)</f>
        <v>0.0712</v>
      </c>
      <c r="I31" s="69" t="n">
        <f aca="false">VLOOKUP(G31,Descontos!B$8:F$12,5,)</f>
        <v>1</v>
      </c>
      <c r="J31" s="70" t="n">
        <f aca="false">C31*(1+$H31)*(1-$I31)</f>
        <v>0</v>
      </c>
      <c r="K31" s="70" t="n">
        <f aca="false">D31*(1+$H31)*(1-$I31)</f>
        <v>0</v>
      </c>
      <c r="L31" s="70" t="n">
        <f aca="false">E31*(1+$H31)*(1-$I31)</f>
        <v>0</v>
      </c>
      <c r="M31" s="70" t="n">
        <f aca="false">F31*(1+$H31)*(1-$I31)</f>
        <v>0</v>
      </c>
    </row>
    <row r="32" customFormat="false" ht="18.4" hidden="false" customHeight="true" outlineLevel="0" collapsed="false">
      <c r="B32" s="109" t="s">
        <v>132</v>
      </c>
      <c r="C32" s="110" t="n">
        <v>521.258325753947</v>
      </c>
      <c r="D32" s="110" t="n">
        <v>598.769059325789</v>
      </c>
      <c r="E32" s="110" t="n">
        <v>560.013692539868</v>
      </c>
      <c r="F32" s="110" t="n">
        <v>560.013692539868</v>
      </c>
      <c r="G32" s="111" t="n">
        <v>0.03</v>
      </c>
      <c r="H32" s="69" t="n">
        <f aca="false">VLOOKUP(G32,Descontos!B$8:D$12,3,)</f>
        <v>0.0712</v>
      </c>
      <c r="I32" s="69" t="n">
        <f aca="false">VLOOKUP(G32,Descontos!B$8:F$12,5,)</f>
        <v>1</v>
      </c>
      <c r="J32" s="70" t="n">
        <f aca="false">C32*(1+$H32)*(1-$I32)</f>
        <v>0</v>
      </c>
      <c r="K32" s="70" t="n">
        <f aca="false">D32*(1+$H32)*(1-$I32)</f>
        <v>0</v>
      </c>
      <c r="L32" s="70" t="n">
        <f aca="false">E32*(1+$H32)*(1-$I32)</f>
        <v>0</v>
      </c>
      <c r="M32" s="70" t="n">
        <f aca="false">F32*(1+$H32)*(1-$I32)</f>
        <v>0</v>
      </c>
    </row>
    <row r="33" customFormat="false" ht="18.4" hidden="false" customHeight="true" outlineLevel="0" collapsed="false">
      <c r="B33" s="109" t="s">
        <v>133</v>
      </c>
      <c r="C33" s="110" t="n">
        <v>684.863799438157</v>
      </c>
      <c r="D33" s="110" t="n">
        <v>762.374533009999</v>
      </c>
      <c r="E33" s="110" t="n">
        <v>723.619166224078</v>
      </c>
      <c r="F33" s="110" t="n">
        <v>723.619166224078</v>
      </c>
      <c r="G33" s="111" t="n">
        <v>0.04</v>
      </c>
      <c r="H33" s="69" t="n">
        <f aca="false">VLOOKUP(G33,Descontos!B$8:D$12,3,)</f>
        <v>0.0828</v>
      </c>
      <c r="I33" s="69" t="n">
        <f aca="false">VLOOKUP(G33,Descontos!B$8:F$12,5,)</f>
        <v>1</v>
      </c>
      <c r="J33" s="70" t="n">
        <f aca="false">C33*(1+$H33)*(1-$I33)</f>
        <v>0</v>
      </c>
      <c r="K33" s="70" t="n">
        <f aca="false">D33*(1+$H33)*(1-$I33)</f>
        <v>0</v>
      </c>
      <c r="L33" s="70" t="n">
        <f aca="false">E33*(1+$H33)*(1-$I33)</f>
        <v>0</v>
      </c>
      <c r="M33" s="70" t="n">
        <f aca="false">F33*(1+$H33)*(1-$I33)</f>
        <v>0</v>
      </c>
    </row>
    <row r="34" customFormat="false" ht="18.4" hidden="false" customHeight="true" outlineLevel="0" collapsed="false">
      <c r="B34" s="109" t="s">
        <v>134</v>
      </c>
      <c r="C34" s="110" t="n">
        <v>897.505013285964</v>
      </c>
      <c r="D34" s="110" t="n">
        <v>1000.85265804842</v>
      </c>
      <c r="E34" s="110" t="n">
        <v>1465.91705947947</v>
      </c>
      <c r="F34" s="110" t="n">
        <v>2836.41350710403</v>
      </c>
      <c r="G34" s="111" t="n">
        <v>0.025</v>
      </c>
      <c r="H34" s="69" t="n">
        <f aca="false">VLOOKUP(G34,Descontos!B$8:D$12,3,)</f>
        <v>0.0655</v>
      </c>
      <c r="I34" s="69" t="n">
        <f aca="false">VLOOKUP(G34,Descontos!B$8:F$12,5,)</f>
        <v>1</v>
      </c>
      <c r="J34" s="70" t="n">
        <f aca="false">C34*(1+$H34)*(1-$I34)</f>
        <v>0</v>
      </c>
      <c r="K34" s="70" t="n">
        <f aca="false">D34*(1+$H34)*(1-$I34)</f>
        <v>0</v>
      </c>
      <c r="L34" s="70" t="n">
        <f aca="false">E34*(1+$H34)*(1-$I34)</f>
        <v>0</v>
      </c>
      <c r="M34" s="70" t="n">
        <f aca="false">F34*(1+$H34)*(1-$I34)</f>
        <v>0</v>
      </c>
    </row>
    <row r="35" customFormat="false" ht="18.4" hidden="false" customHeight="true" outlineLevel="0" collapsed="false">
      <c r="B35" s="109" t="s">
        <v>135</v>
      </c>
      <c r="C35" s="110" t="n">
        <v>664.329539601753</v>
      </c>
      <c r="D35" s="110" t="n">
        <v>767.677184364209</v>
      </c>
      <c r="E35" s="110" t="n">
        <v>1232.74158579526</v>
      </c>
      <c r="F35" s="110" t="n">
        <v>1232.74158579526</v>
      </c>
      <c r="G35" s="111" t="n">
        <v>0.03</v>
      </c>
      <c r="H35" s="69" t="n">
        <f aca="false">VLOOKUP(G35,Descontos!B$8:D$12,3,)</f>
        <v>0.0712</v>
      </c>
      <c r="I35" s="69" t="n">
        <f aca="false">VLOOKUP(G35,Descontos!B$8:F$12,5,)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09" t="s">
        <v>136</v>
      </c>
      <c r="C36" s="110" t="n">
        <v>931.514177823683</v>
      </c>
      <c r="D36" s="110" t="n">
        <v>1086.53564496737</v>
      </c>
      <c r="E36" s="110" t="n">
        <v>1525.7631352078</v>
      </c>
      <c r="F36" s="110" t="n">
        <v>2941.46958283236</v>
      </c>
      <c r="G36" s="111" t="n">
        <v>0.03</v>
      </c>
      <c r="H36" s="69" t="n">
        <f aca="false">VLOOKUP(G36,Descontos!B$8:D$12,3,)</f>
        <v>0.0712</v>
      </c>
      <c r="I36" s="69" t="n">
        <f aca="false">VLOOKUP(G36,Descontos!B$8:F$12,5,)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s="85" customFormat="true" ht="18.4" hidden="false" customHeight="true" outlineLevel="0" collapsed="false">
      <c r="A37" s="1"/>
      <c r="B37" s="109" t="s">
        <v>137</v>
      </c>
      <c r="C37" s="110" t="n">
        <v>764.644273122368</v>
      </c>
      <c r="D37" s="110" t="n">
        <v>842.15500669421</v>
      </c>
      <c r="E37" s="110" t="n">
        <v>1320.13786372057</v>
      </c>
      <c r="F37" s="110" t="n">
        <v>2668.02931134513</v>
      </c>
      <c r="G37" s="111" t="n">
        <v>0.025</v>
      </c>
      <c r="H37" s="69" t="n">
        <f aca="false">VLOOKUP(G37,Descontos!B$8:D$12,3,)</f>
        <v>0.0655</v>
      </c>
      <c r="I37" s="69" t="n">
        <f aca="false">VLOOKUP(G37,Descontos!B$8:F$12,5,)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4"/>
      <c r="CT37" s="84"/>
      <c r="CU37" s="84"/>
      <c r="CV37" s="84"/>
      <c r="CW37" s="84"/>
      <c r="CX37" s="84"/>
      <c r="CY37" s="84"/>
      <c r="CZ37" s="84"/>
      <c r="DA37" s="84"/>
      <c r="DB37" s="84"/>
      <c r="DC37" s="84"/>
      <c r="DD37" s="84"/>
      <c r="DE37" s="84"/>
      <c r="DF37" s="84"/>
      <c r="DG37" s="84"/>
      <c r="DH37" s="84"/>
      <c r="DI37" s="84"/>
      <c r="DJ37" s="84"/>
      <c r="DK37" s="84"/>
      <c r="DL37" s="84"/>
      <c r="DM37" s="84"/>
      <c r="DN37" s="84"/>
      <c r="DO37" s="84"/>
      <c r="DP37" s="84"/>
      <c r="DQ37" s="84"/>
      <c r="DR37" s="84"/>
      <c r="DS37" s="84"/>
      <c r="DT37" s="84"/>
      <c r="DU37" s="84"/>
      <c r="DV37" s="84"/>
      <c r="DW37" s="84"/>
      <c r="DX37" s="84"/>
      <c r="DY37" s="84"/>
      <c r="DZ37" s="84"/>
      <c r="EA37" s="84"/>
      <c r="EB37" s="84"/>
      <c r="EC37" s="84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4"/>
      <c r="ER37" s="84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4"/>
      <c r="FG37" s="84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4"/>
      <c r="FV37" s="84"/>
      <c r="FW37" s="84"/>
      <c r="FX37" s="84"/>
      <c r="FY37" s="84"/>
      <c r="FZ37" s="84"/>
      <c r="GA37" s="84"/>
      <c r="GB37" s="84"/>
      <c r="GC37" s="84"/>
      <c r="GD37" s="84"/>
      <c r="GE37" s="84"/>
      <c r="GF37" s="84"/>
      <c r="GG37" s="84"/>
      <c r="GH37" s="84"/>
      <c r="GI37" s="84"/>
      <c r="GJ37" s="84"/>
      <c r="GK37" s="84"/>
      <c r="GL37" s="84"/>
      <c r="GM37" s="84"/>
      <c r="GN37" s="84"/>
      <c r="GO37" s="84"/>
      <c r="GP37" s="84"/>
      <c r="GQ37" s="84"/>
      <c r="GR37" s="84"/>
      <c r="GS37" s="84"/>
      <c r="GT37" s="84"/>
      <c r="GU37" s="84"/>
      <c r="GV37" s="84"/>
      <c r="GW37" s="84"/>
      <c r="GX37" s="84"/>
      <c r="GY37" s="84"/>
      <c r="GZ37" s="84"/>
      <c r="HA37" s="84"/>
      <c r="HB37" s="84"/>
      <c r="HC37" s="84"/>
      <c r="HD37" s="84"/>
      <c r="HE37" s="84"/>
      <c r="HF37" s="84"/>
      <c r="HG37" s="84"/>
      <c r="HH37" s="84"/>
      <c r="HI37" s="84"/>
      <c r="HJ37" s="84"/>
      <c r="HK37" s="84"/>
      <c r="HL37" s="84"/>
      <c r="HM37" s="84"/>
      <c r="HN37" s="84"/>
      <c r="HO37" s="84"/>
      <c r="HP37" s="84"/>
      <c r="HQ37" s="84"/>
      <c r="HR37" s="84"/>
      <c r="HS37" s="84"/>
      <c r="HT37" s="84"/>
      <c r="HU37" s="84"/>
      <c r="HV37" s="84"/>
      <c r="HW37" s="84"/>
      <c r="HX37" s="84"/>
      <c r="HY37" s="84"/>
      <c r="HZ37" s="84"/>
      <c r="IA37" s="84"/>
      <c r="IB37" s="84"/>
      <c r="IC37" s="84"/>
      <c r="ID37" s="84"/>
      <c r="IE37" s="84"/>
      <c r="IF37" s="84"/>
      <c r="IG37" s="84"/>
      <c r="IH37" s="84"/>
      <c r="II37" s="84"/>
      <c r="IJ37" s="84"/>
      <c r="IK37" s="84"/>
      <c r="IL37" s="84"/>
      <c r="IM37" s="84"/>
      <c r="IN37" s="84"/>
      <c r="IO37" s="84"/>
      <c r="IP37" s="84"/>
      <c r="IQ37" s="84"/>
      <c r="IR37" s="84"/>
      <c r="IS37" s="84"/>
      <c r="IT37" s="84"/>
      <c r="IU37" s="84"/>
      <c r="IV37" s="84"/>
      <c r="IW37" s="84"/>
      <c r="IX37" s="84"/>
      <c r="IY37" s="84"/>
      <c r="IZ37" s="84"/>
      <c r="JA37" s="84"/>
      <c r="JB37" s="84"/>
      <c r="JC37" s="84"/>
      <c r="JD37" s="84"/>
      <c r="JE37" s="84"/>
      <c r="JF37" s="84"/>
      <c r="JG37" s="84"/>
      <c r="JH37" s="84"/>
      <c r="JI37" s="84"/>
      <c r="JJ37" s="84"/>
      <c r="JK37" s="84"/>
      <c r="JL37" s="84"/>
      <c r="JM37" s="84"/>
      <c r="JN37" s="84"/>
      <c r="JO37" s="84"/>
      <c r="JP37" s="84"/>
      <c r="JQ37" s="84"/>
      <c r="JR37" s="84"/>
      <c r="JS37" s="84"/>
      <c r="JT37" s="84"/>
      <c r="JU37" s="84"/>
      <c r="JV37" s="84"/>
      <c r="JW37" s="84"/>
      <c r="JX37" s="84"/>
      <c r="JY37" s="84"/>
      <c r="JZ37" s="84"/>
      <c r="KA37" s="84"/>
      <c r="KB37" s="84"/>
      <c r="KC37" s="84"/>
      <c r="KD37" s="84"/>
      <c r="KE37" s="84"/>
      <c r="KF37" s="84"/>
      <c r="KG37" s="84"/>
      <c r="KH37" s="84"/>
      <c r="KI37" s="84"/>
      <c r="KJ37" s="84"/>
      <c r="KK37" s="84"/>
      <c r="KL37" s="84"/>
      <c r="KM37" s="84"/>
      <c r="KN37" s="84"/>
      <c r="KO37" s="84"/>
      <c r="KP37" s="84"/>
      <c r="KQ37" s="84"/>
      <c r="KR37" s="84"/>
      <c r="KS37" s="84"/>
      <c r="KT37" s="84"/>
      <c r="KU37" s="84"/>
      <c r="KV37" s="84"/>
      <c r="KW37" s="84"/>
      <c r="KX37" s="84"/>
      <c r="KY37" s="84"/>
      <c r="KZ37" s="84"/>
      <c r="LA37" s="84"/>
      <c r="LB37" s="84"/>
      <c r="LC37" s="84"/>
      <c r="LD37" s="84"/>
      <c r="LE37" s="84"/>
      <c r="LF37" s="84"/>
      <c r="LG37" s="84"/>
      <c r="LH37" s="84"/>
      <c r="LI37" s="84"/>
      <c r="LJ37" s="84"/>
      <c r="LK37" s="84"/>
      <c r="LL37" s="84"/>
      <c r="LM37" s="84"/>
      <c r="LN37" s="84"/>
      <c r="LO37" s="84"/>
      <c r="LP37" s="84"/>
      <c r="LQ37" s="84"/>
      <c r="LR37" s="84"/>
      <c r="LS37" s="84"/>
      <c r="LT37" s="84"/>
      <c r="LU37" s="84"/>
      <c r="LV37" s="84"/>
      <c r="LW37" s="84"/>
      <c r="LX37" s="84"/>
      <c r="LY37" s="84"/>
      <c r="LZ37" s="84"/>
      <c r="MA37" s="84"/>
      <c r="MB37" s="84"/>
      <c r="MC37" s="84"/>
      <c r="MD37" s="84"/>
      <c r="ME37" s="84"/>
      <c r="MF37" s="84"/>
      <c r="MG37" s="84"/>
      <c r="MH37" s="84"/>
      <c r="MI37" s="84"/>
      <c r="MJ37" s="84"/>
      <c r="MK37" s="84"/>
      <c r="ML37" s="84"/>
      <c r="MM37" s="84"/>
      <c r="MN37" s="84"/>
      <c r="MO37" s="84"/>
      <c r="MP37" s="84"/>
      <c r="MQ37" s="84"/>
      <c r="MR37" s="84"/>
      <c r="MS37" s="84"/>
      <c r="MT37" s="84"/>
      <c r="MU37" s="84"/>
      <c r="MV37" s="84"/>
      <c r="MW37" s="84"/>
      <c r="MX37" s="84"/>
      <c r="MY37" s="84"/>
      <c r="MZ37" s="84"/>
      <c r="NA37" s="84"/>
      <c r="NB37" s="84"/>
      <c r="NC37" s="84"/>
      <c r="ND37" s="84"/>
      <c r="NE37" s="84"/>
      <c r="NF37" s="84"/>
      <c r="NG37" s="84"/>
      <c r="NH37" s="84"/>
      <c r="NI37" s="84"/>
      <c r="NJ37" s="84"/>
      <c r="NK37" s="84"/>
      <c r="NL37" s="84"/>
      <c r="NM37" s="84"/>
      <c r="NN37" s="84"/>
      <c r="NO37" s="84"/>
      <c r="NP37" s="84"/>
      <c r="NQ37" s="84"/>
      <c r="NR37" s="84"/>
      <c r="NS37" s="84"/>
      <c r="NT37" s="84"/>
      <c r="NU37" s="84"/>
      <c r="NV37" s="84"/>
      <c r="NW37" s="84"/>
      <c r="NX37" s="84"/>
      <c r="NY37" s="84"/>
      <c r="NZ37" s="84"/>
      <c r="OA37" s="84"/>
      <c r="OB37" s="84"/>
      <c r="OC37" s="84"/>
      <c r="OD37" s="84"/>
      <c r="OE37" s="84"/>
      <c r="OF37" s="84"/>
      <c r="OG37" s="84"/>
      <c r="OH37" s="84"/>
      <c r="OI37" s="84"/>
      <c r="OJ37" s="84"/>
      <c r="OK37" s="84"/>
      <c r="OL37" s="84"/>
      <c r="OM37" s="84"/>
      <c r="ON37" s="84"/>
      <c r="OO37" s="84"/>
      <c r="OP37" s="84"/>
      <c r="OQ37" s="84"/>
      <c r="OR37" s="84"/>
      <c r="OS37" s="84"/>
      <c r="OT37" s="84"/>
      <c r="OU37" s="84"/>
      <c r="OV37" s="84"/>
      <c r="OW37" s="84"/>
      <c r="OX37" s="84"/>
      <c r="OY37" s="84"/>
      <c r="OZ37" s="84"/>
      <c r="PA37" s="84"/>
      <c r="PB37" s="84"/>
      <c r="PC37" s="84"/>
      <c r="PD37" s="84"/>
      <c r="PE37" s="84"/>
      <c r="PF37" s="84"/>
      <c r="PG37" s="84"/>
      <c r="PH37" s="84"/>
      <c r="PI37" s="84"/>
      <c r="PJ37" s="84"/>
      <c r="PK37" s="84"/>
      <c r="PL37" s="84"/>
      <c r="PM37" s="84"/>
      <c r="PN37" s="84"/>
      <c r="PO37" s="84"/>
      <c r="PP37" s="84"/>
      <c r="PQ37" s="84"/>
      <c r="PR37" s="84"/>
      <c r="PS37" s="84"/>
      <c r="PT37" s="84"/>
      <c r="PU37" s="84"/>
      <c r="PV37" s="84"/>
      <c r="PW37" s="84"/>
      <c r="PX37" s="84"/>
      <c r="PY37" s="84"/>
      <c r="PZ37" s="84"/>
      <c r="QA37" s="84"/>
      <c r="QB37" s="84"/>
      <c r="QC37" s="84"/>
      <c r="QD37" s="84"/>
      <c r="QE37" s="84"/>
      <c r="QF37" s="84"/>
      <c r="QG37" s="84"/>
      <c r="QH37" s="84"/>
      <c r="QI37" s="84"/>
      <c r="QJ37" s="84"/>
      <c r="QK37" s="84"/>
      <c r="QL37" s="84"/>
      <c r="QM37" s="84"/>
      <c r="QN37" s="84"/>
      <c r="QO37" s="84"/>
      <c r="QP37" s="84"/>
      <c r="QQ37" s="84"/>
      <c r="QR37" s="84"/>
      <c r="QS37" s="84"/>
      <c r="QT37" s="84"/>
      <c r="QU37" s="84"/>
      <c r="QV37" s="84"/>
      <c r="QW37" s="84"/>
      <c r="QX37" s="84"/>
      <c r="QY37" s="84"/>
      <c r="QZ37" s="84"/>
      <c r="RA37" s="84"/>
      <c r="RB37" s="84"/>
      <c r="RC37" s="84"/>
      <c r="RD37" s="84"/>
      <c r="RE37" s="84"/>
      <c r="RF37" s="84"/>
      <c r="RG37" s="84"/>
      <c r="RH37" s="84"/>
      <c r="RI37" s="84"/>
      <c r="RJ37" s="84"/>
      <c r="RK37" s="84"/>
      <c r="RL37" s="84"/>
      <c r="RM37" s="84"/>
      <c r="RN37" s="84"/>
      <c r="RO37" s="84"/>
      <c r="RP37" s="84"/>
      <c r="RQ37" s="84"/>
      <c r="RR37" s="84"/>
      <c r="RS37" s="84"/>
      <c r="RT37" s="84"/>
      <c r="RU37" s="84"/>
      <c r="RV37" s="84"/>
      <c r="RW37" s="84"/>
      <c r="RX37" s="84"/>
      <c r="RY37" s="84"/>
      <c r="RZ37" s="84"/>
      <c r="SA37" s="84"/>
      <c r="SB37" s="84"/>
      <c r="SC37" s="84"/>
      <c r="SD37" s="84"/>
      <c r="SE37" s="84"/>
      <c r="SF37" s="84"/>
      <c r="SG37" s="84"/>
      <c r="SH37" s="84"/>
      <c r="SI37" s="84"/>
      <c r="SJ37" s="84"/>
      <c r="SK37" s="84"/>
      <c r="SL37" s="84"/>
      <c r="SM37" s="84"/>
      <c r="SN37" s="84"/>
      <c r="SO37" s="84"/>
      <c r="SP37" s="84"/>
      <c r="SQ37" s="84"/>
      <c r="SR37" s="84"/>
      <c r="SS37" s="84"/>
      <c r="ST37" s="84"/>
      <c r="SU37" s="84"/>
      <c r="SV37" s="84"/>
      <c r="SW37" s="84"/>
      <c r="SX37" s="84"/>
      <c r="SY37" s="84"/>
      <c r="SZ37" s="84"/>
      <c r="TA37" s="84"/>
      <c r="TB37" s="84"/>
      <c r="TC37" s="84"/>
      <c r="TD37" s="84"/>
      <c r="TE37" s="84"/>
      <c r="TF37" s="84"/>
      <c r="TG37" s="84"/>
      <c r="TH37" s="84"/>
      <c r="TI37" s="84"/>
      <c r="TJ37" s="84"/>
      <c r="TK37" s="84"/>
      <c r="TL37" s="84"/>
      <c r="TM37" s="84"/>
      <c r="TN37" s="84"/>
      <c r="TO37" s="84"/>
      <c r="TP37" s="84"/>
      <c r="TQ37" s="84"/>
      <c r="TR37" s="84"/>
      <c r="TS37" s="84"/>
      <c r="TT37" s="84"/>
      <c r="TU37" s="84"/>
      <c r="TV37" s="84"/>
      <c r="TW37" s="84"/>
      <c r="TX37" s="84"/>
      <c r="TY37" s="84"/>
      <c r="TZ37" s="84"/>
      <c r="UA37" s="84"/>
      <c r="UB37" s="84"/>
      <c r="UC37" s="84"/>
      <c r="UD37" s="84"/>
      <c r="UE37" s="84"/>
      <c r="UF37" s="84"/>
      <c r="UG37" s="84"/>
      <c r="UH37" s="84"/>
      <c r="UI37" s="84"/>
      <c r="UJ37" s="84"/>
      <c r="UK37" s="84"/>
      <c r="UL37" s="84"/>
      <c r="UM37" s="84"/>
      <c r="UN37" s="84"/>
      <c r="UO37" s="84"/>
      <c r="UP37" s="84"/>
      <c r="UQ37" s="84"/>
      <c r="UR37" s="84"/>
      <c r="US37" s="84"/>
      <c r="UT37" s="84"/>
      <c r="UU37" s="84"/>
      <c r="UV37" s="84"/>
      <c r="UW37" s="84"/>
      <c r="UX37" s="84"/>
      <c r="UY37" s="84"/>
      <c r="UZ37" s="84"/>
      <c r="VA37" s="84"/>
      <c r="VB37" s="84"/>
      <c r="VC37" s="84"/>
      <c r="VD37" s="84"/>
      <c r="VE37" s="84"/>
      <c r="VF37" s="84"/>
      <c r="VG37" s="84"/>
      <c r="VH37" s="84"/>
      <c r="VI37" s="84"/>
      <c r="VJ37" s="84"/>
      <c r="VK37" s="84"/>
      <c r="VL37" s="84"/>
      <c r="VM37" s="84"/>
      <c r="VN37" s="84"/>
      <c r="VO37" s="84"/>
      <c r="VP37" s="84"/>
      <c r="VQ37" s="84"/>
      <c r="VR37" s="84"/>
      <c r="VS37" s="84"/>
      <c r="VT37" s="84"/>
      <c r="VU37" s="84"/>
      <c r="VV37" s="84"/>
      <c r="VW37" s="84"/>
      <c r="VX37" s="84"/>
      <c r="VY37" s="84"/>
      <c r="VZ37" s="84"/>
      <c r="WA37" s="84"/>
      <c r="WB37" s="84"/>
      <c r="WC37" s="84"/>
      <c r="WD37" s="84"/>
      <c r="WE37" s="84"/>
      <c r="WF37" s="84"/>
      <c r="WG37" s="84"/>
      <c r="WH37" s="84"/>
      <c r="WI37" s="84"/>
      <c r="WJ37" s="84"/>
      <c r="WK37" s="84"/>
      <c r="WL37" s="84"/>
      <c r="WM37" s="84"/>
      <c r="WN37" s="84"/>
      <c r="WO37" s="84"/>
      <c r="WP37" s="84"/>
      <c r="WQ37" s="84"/>
      <c r="WR37" s="84"/>
      <c r="WS37" s="84"/>
      <c r="WT37" s="84"/>
      <c r="WU37" s="84"/>
      <c r="WV37" s="84"/>
      <c r="WW37" s="84"/>
      <c r="WX37" s="84"/>
      <c r="WY37" s="84"/>
      <c r="WZ37" s="84"/>
      <c r="XA37" s="84"/>
      <c r="XB37" s="84"/>
      <c r="XC37" s="84"/>
      <c r="XD37" s="84"/>
      <c r="XE37" s="84"/>
      <c r="XF37" s="84"/>
      <c r="XG37" s="84"/>
      <c r="XH37" s="84"/>
      <c r="XI37" s="84"/>
      <c r="XJ37" s="84"/>
      <c r="XK37" s="84"/>
      <c r="XL37" s="84"/>
      <c r="XM37" s="84"/>
      <c r="XN37" s="84"/>
      <c r="XO37" s="84"/>
      <c r="XP37" s="84"/>
      <c r="XQ37" s="84"/>
      <c r="XR37" s="84"/>
      <c r="XS37" s="84"/>
      <c r="XT37" s="84"/>
      <c r="XU37" s="84"/>
      <c r="XV37" s="84"/>
      <c r="XW37" s="84"/>
      <c r="XX37" s="84"/>
      <c r="XY37" s="84"/>
      <c r="XZ37" s="84"/>
      <c r="YA37" s="84"/>
      <c r="YB37" s="84"/>
      <c r="YC37" s="84"/>
      <c r="YD37" s="84"/>
      <c r="YE37" s="84"/>
      <c r="YF37" s="84"/>
      <c r="YG37" s="84"/>
      <c r="YH37" s="84"/>
      <c r="YI37" s="84"/>
      <c r="YJ37" s="84"/>
      <c r="YK37" s="84"/>
      <c r="YL37" s="84"/>
      <c r="YM37" s="84"/>
      <c r="YN37" s="84"/>
      <c r="YO37" s="84"/>
      <c r="YP37" s="84"/>
      <c r="YQ37" s="84"/>
      <c r="YR37" s="84"/>
      <c r="YS37" s="84"/>
      <c r="YT37" s="84"/>
      <c r="YU37" s="84"/>
      <c r="YV37" s="84"/>
      <c r="YW37" s="84"/>
      <c r="YX37" s="84"/>
      <c r="YY37" s="84"/>
      <c r="YZ37" s="84"/>
      <c r="ZA37" s="84"/>
      <c r="ZB37" s="84"/>
      <c r="ZC37" s="84"/>
      <c r="ZD37" s="84"/>
      <c r="ZE37" s="84"/>
      <c r="ZF37" s="84"/>
      <c r="ZG37" s="84"/>
      <c r="ZH37" s="84"/>
      <c r="ZI37" s="84"/>
      <c r="ZJ37" s="84"/>
      <c r="ZK37" s="84"/>
      <c r="ZL37" s="84"/>
      <c r="ZM37" s="84"/>
      <c r="ZN37" s="84"/>
      <c r="ZO37" s="84"/>
      <c r="ZP37" s="84"/>
      <c r="ZQ37" s="84"/>
      <c r="ZR37" s="84"/>
      <c r="ZS37" s="84"/>
      <c r="ZT37" s="84"/>
      <c r="ZU37" s="84"/>
      <c r="ZV37" s="84"/>
      <c r="ZW37" s="84"/>
      <c r="ZX37" s="84"/>
      <c r="ZY37" s="84"/>
      <c r="ZZ37" s="84"/>
      <c r="AAA37" s="84"/>
      <c r="AAB37" s="84"/>
      <c r="AAC37" s="84"/>
      <c r="AAD37" s="84"/>
      <c r="AAE37" s="84"/>
      <c r="AAF37" s="84"/>
      <c r="AAG37" s="84"/>
      <c r="AAH37" s="84"/>
      <c r="AAI37" s="84"/>
      <c r="AAJ37" s="84"/>
      <c r="AAK37" s="84"/>
      <c r="AAL37" s="84"/>
      <c r="AAM37" s="84"/>
      <c r="AAN37" s="84"/>
      <c r="AAO37" s="84"/>
      <c r="AAP37" s="84"/>
      <c r="AAQ37" s="84"/>
      <c r="AAR37" s="84"/>
      <c r="AAS37" s="84"/>
      <c r="AAT37" s="84"/>
      <c r="AAU37" s="84"/>
      <c r="AAV37" s="84"/>
      <c r="AAW37" s="84"/>
      <c r="AAX37" s="84"/>
      <c r="AAY37" s="84"/>
      <c r="AAZ37" s="84"/>
      <c r="ABA37" s="84"/>
      <c r="ABB37" s="84"/>
      <c r="ABC37" s="84"/>
      <c r="ABD37" s="84"/>
      <c r="ABE37" s="84"/>
      <c r="ABF37" s="84"/>
      <c r="ABG37" s="84"/>
      <c r="ABH37" s="84"/>
      <c r="ABI37" s="84"/>
      <c r="ABJ37" s="84"/>
      <c r="ABK37" s="84"/>
      <c r="ABL37" s="84"/>
      <c r="ABM37" s="84"/>
      <c r="ABN37" s="84"/>
      <c r="ABO37" s="84"/>
      <c r="ABP37" s="84"/>
      <c r="ABQ37" s="84"/>
      <c r="ABR37" s="84"/>
      <c r="ABS37" s="84"/>
      <c r="ABT37" s="84"/>
      <c r="ABU37" s="84"/>
      <c r="ABV37" s="84"/>
      <c r="ABW37" s="84"/>
      <c r="ABX37" s="84"/>
      <c r="ABY37" s="84"/>
      <c r="ABZ37" s="84"/>
      <c r="ACA37" s="84"/>
      <c r="ACB37" s="84"/>
      <c r="ACC37" s="84"/>
      <c r="ACD37" s="84"/>
      <c r="ACE37" s="84"/>
      <c r="ACF37" s="84"/>
      <c r="ACG37" s="84"/>
      <c r="ACH37" s="84"/>
      <c r="ACI37" s="84"/>
      <c r="ACJ37" s="84"/>
      <c r="ACK37" s="84"/>
      <c r="ACL37" s="84"/>
      <c r="ACM37" s="84"/>
      <c r="ACN37" s="84"/>
      <c r="ACO37" s="84"/>
      <c r="ACP37" s="84"/>
      <c r="ACQ37" s="84"/>
      <c r="ACR37" s="84"/>
      <c r="ACS37" s="84"/>
      <c r="ACT37" s="84"/>
      <c r="ACU37" s="84"/>
      <c r="ACV37" s="84"/>
      <c r="ACW37" s="84"/>
      <c r="ACX37" s="84"/>
      <c r="ACY37" s="84"/>
      <c r="ACZ37" s="84"/>
      <c r="ADA37" s="84"/>
      <c r="ADB37" s="84"/>
      <c r="ADC37" s="84"/>
      <c r="ADD37" s="84"/>
      <c r="ADE37" s="84"/>
      <c r="ADF37" s="84"/>
      <c r="ADG37" s="84"/>
      <c r="ADH37" s="84"/>
      <c r="ADI37" s="84"/>
      <c r="ADJ37" s="84"/>
      <c r="ADK37" s="84"/>
      <c r="ADL37" s="84"/>
      <c r="ADM37" s="84"/>
      <c r="ADN37" s="84"/>
      <c r="ADO37" s="84"/>
      <c r="ADP37" s="84"/>
      <c r="ADQ37" s="84"/>
      <c r="ADR37" s="84"/>
      <c r="ADS37" s="84"/>
      <c r="ADT37" s="84"/>
      <c r="ADU37" s="84"/>
      <c r="ADV37" s="84"/>
      <c r="ADW37" s="84"/>
      <c r="ADX37" s="84"/>
      <c r="ADY37" s="84"/>
      <c r="ADZ37" s="84"/>
      <c r="AEA37" s="84"/>
      <c r="AEB37" s="84"/>
      <c r="AEC37" s="84"/>
      <c r="AED37" s="84"/>
      <c r="AEE37" s="84"/>
      <c r="AEF37" s="84"/>
      <c r="AEG37" s="84"/>
      <c r="AEH37" s="84"/>
      <c r="AEI37" s="84"/>
      <c r="AEJ37" s="84"/>
      <c r="AEK37" s="84"/>
      <c r="AEL37" s="84"/>
      <c r="AEM37" s="84"/>
      <c r="AEN37" s="84"/>
      <c r="AEO37" s="84"/>
      <c r="AEP37" s="84"/>
      <c r="AEQ37" s="84"/>
      <c r="AER37" s="84"/>
      <c r="AES37" s="84"/>
      <c r="AET37" s="84"/>
      <c r="AEU37" s="84"/>
      <c r="AEV37" s="84"/>
      <c r="AEW37" s="84"/>
      <c r="AEX37" s="84"/>
      <c r="AEY37" s="84"/>
      <c r="AEZ37" s="84"/>
      <c r="AFA37" s="84"/>
      <c r="AFB37" s="84"/>
      <c r="AFC37" s="84"/>
      <c r="AFD37" s="84"/>
      <c r="AFE37" s="84"/>
      <c r="AFF37" s="84"/>
      <c r="AFG37" s="84"/>
      <c r="AFH37" s="84"/>
      <c r="AFI37" s="84"/>
      <c r="AFJ37" s="84"/>
      <c r="AFK37" s="84"/>
      <c r="AFL37" s="84"/>
      <c r="AFM37" s="84"/>
      <c r="AFN37" s="84"/>
      <c r="AFO37" s="84"/>
      <c r="AFP37" s="84"/>
      <c r="AFQ37" s="84"/>
      <c r="AFR37" s="84"/>
      <c r="AFS37" s="84"/>
      <c r="AFT37" s="84"/>
      <c r="AFU37" s="84"/>
      <c r="AFV37" s="84"/>
      <c r="AFW37" s="84"/>
      <c r="AFX37" s="84"/>
      <c r="AFY37" s="84"/>
      <c r="AFZ37" s="84"/>
      <c r="AGA37" s="84"/>
      <c r="AGB37" s="84"/>
      <c r="AGC37" s="84"/>
      <c r="AGD37" s="84"/>
      <c r="AGE37" s="84"/>
      <c r="AGF37" s="84"/>
      <c r="AGG37" s="84"/>
      <c r="AGH37" s="84"/>
      <c r="AGI37" s="84"/>
      <c r="AGJ37" s="84"/>
      <c r="AGK37" s="84"/>
      <c r="AGL37" s="84"/>
      <c r="AGM37" s="84"/>
      <c r="AGN37" s="84"/>
      <c r="AGO37" s="84"/>
      <c r="AGP37" s="84"/>
      <c r="AGQ37" s="84"/>
      <c r="AGR37" s="84"/>
      <c r="AGS37" s="84"/>
      <c r="AGT37" s="84"/>
      <c r="AGU37" s="84"/>
      <c r="AGV37" s="84"/>
      <c r="AGW37" s="84"/>
      <c r="AGX37" s="84"/>
      <c r="AGY37" s="84"/>
      <c r="AGZ37" s="84"/>
      <c r="AHA37" s="84"/>
      <c r="AHB37" s="84"/>
      <c r="AHC37" s="84"/>
      <c r="AHD37" s="84"/>
      <c r="AHE37" s="84"/>
      <c r="AHF37" s="84"/>
      <c r="AHG37" s="84"/>
      <c r="AHH37" s="84"/>
      <c r="AHI37" s="84"/>
      <c r="AHJ37" s="84"/>
      <c r="AHK37" s="84"/>
      <c r="AHL37" s="84"/>
      <c r="AHM37" s="84"/>
      <c r="AHN37" s="84"/>
      <c r="AHO37" s="84"/>
      <c r="AHP37" s="84"/>
      <c r="AHQ37" s="84"/>
      <c r="AHR37" s="84"/>
      <c r="AHS37" s="84"/>
      <c r="AHT37" s="84"/>
      <c r="AHU37" s="84"/>
      <c r="AHV37" s="84"/>
      <c r="AHW37" s="84"/>
      <c r="AHX37" s="84"/>
      <c r="AHY37" s="84"/>
      <c r="AHZ37" s="84"/>
      <c r="AIA37" s="84"/>
      <c r="AIB37" s="84"/>
      <c r="AIC37" s="84"/>
      <c r="AID37" s="84"/>
      <c r="AIE37" s="84"/>
      <c r="AIF37" s="84"/>
      <c r="AIG37" s="84"/>
      <c r="AIH37" s="84"/>
      <c r="AII37" s="84"/>
      <c r="AIJ37" s="84"/>
      <c r="AIK37" s="84"/>
      <c r="AIL37" s="84"/>
      <c r="AIM37" s="84"/>
      <c r="AIN37" s="84"/>
      <c r="AIO37" s="84"/>
      <c r="AIP37" s="84"/>
      <c r="AIQ37" s="84"/>
      <c r="AIR37" s="84"/>
      <c r="AIS37" s="84"/>
      <c r="AIT37" s="84"/>
      <c r="AIU37" s="84"/>
      <c r="AIV37" s="84"/>
      <c r="AIW37" s="84"/>
      <c r="AIX37" s="84"/>
      <c r="AIY37" s="84"/>
      <c r="AIZ37" s="84"/>
      <c r="AJA37" s="84"/>
      <c r="AJB37" s="84"/>
      <c r="AJC37" s="84"/>
      <c r="AJD37" s="84"/>
      <c r="AJE37" s="84"/>
      <c r="AJF37" s="84"/>
      <c r="AJG37" s="84"/>
      <c r="AJH37" s="84"/>
      <c r="AJI37" s="84"/>
      <c r="AJJ37" s="84"/>
      <c r="AJK37" s="84"/>
      <c r="AJL37" s="84"/>
      <c r="AJM37" s="84"/>
      <c r="AJN37" s="84"/>
      <c r="AJO37" s="84"/>
      <c r="AJP37" s="84"/>
      <c r="AJQ37" s="84"/>
      <c r="AJR37" s="84"/>
      <c r="AJS37" s="84"/>
      <c r="AJT37" s="84"/>
      <c r="AJU37" s="84"/>
      <c r="AJV37" s="84"/>
      <c r="AJW37" s="84"/>
      <c r="AJX37" s="84"/>
      <c r="AJY37" s="84"/>
      <c r="AJZ37" s="84"/>
      <c r="AKA37" s="84"/>
      <c r="AKB37" s="84"/>
      <c r="AKC37" s="84"/>
      <c r="AKD37" s="84"/>
      <c r="AKE37" s="84"/>
      <c r="AKF37" s="84"/>
      <c r="AKG37" s="84"/>
      <c r="AKH37" s="84"/>
      <c r="AKI37" s="84"/>
      <c r="AKJ37" s="84"/>
      <c r="AKK37" s="84"/>
      <c r="AKL37" s="84"/>
      <c r="AKM37" s="84"/>
      <c r="AKN37" s="84"/>
      <c r="AKO37" s="84"/>
      <c r="AKP37" s="84"/>
      <c r="AKQ37" s="84"/>
      <c r="AKR37" s="84"/>
      <c r="AKS37" s="84"/>
      <c r="AKT37" s="84"/>
      <c r="AKU37" s="84"/>
      <c r="AKV37" s="84"/>
      <c r="AKW37" s="84"/>
      <c r="AKX37" s="84"/>
      <c r="AKY37" s="84"/>
      <c r="AKZ37" s="84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</row>
    <row r="38" customFormat="false" ht="18.4" hidden="false" customHeight="true" outlineLevel="0" collapsed="false">
      <c r="A38" s="85"/>
      <c r="B38" s="68" t="s">
        <v>138</v>
      </c>
      <c r="C38" s="113" t="n">
        <f aca="false">SUM(C15:C37)</f>
        <v>14710.3511837066</v>
      </c>
      <c r="D38" s="113" t="n">
        <f aca="false">SUM(D15:D37)</f>
        <v>16958.16245729</v>
      </c>
      <c r="E38" s="113" t="n">
        <f aca="false">SUM(E15:E37)</f>
        <v>19968.1626109965</v>
      </c>
      <c r="F38" s="113" t="n">
        <f aca="false">SUM(F15:F37)</f>
        <v>29569.8577443684</v>
      </c>
      <c r="G38" s="113" t="s">
        <v>60</v>
      </c>
      <c r="H38" s="114" t="s">
        <v>60</v>
      </c>
      <c r="I38" s="114" t="s">
        <v>60</v>
      </c>
      <c r="J38" s="115" t="n">
        <f aca="false">SUM(J15:J37)</f>
        <v>0</v>
      </c>
      <c r="K38" s="115" t="n">
        <f aca="false">SUM(K15:K37)</f>
        <v>0</v>
      </c>
      <c r="L38" s="115" t="n">
        <f aca="false">SUM(L15:L37)</f>
        <v>0</v>
      </c>
      <c r="M38" s="115" t="n">
        <f aca="false">SUM(M15:M37)</f>
        <v>0</v>
      </c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  <c r="CA38" s="85"/>
      <c r="CB38" s="85"/>
      <c r="CC38" s="85"/>
      <c r="CD38" s="85"/>
      <c r="CE38" s="85"/>
      <c r="CF38" s="85"/>
      <c r="CG38" s="85"/>
      <c r="CH38" s="85"/>
      <c r="CI38" s="85"/>
      <c r="CJ38" s="85"/>
      <c r="CK38" s="85"/>
      <c r="CL38" s="85"/>
      <c r="CM38" s="85"/>
      <c r="CN38" s="85"/>
      <c r="CO38" s="85"/>
      <c r="CP38" s="85"/>
      <c r="CQ38" s="85"/>
      <c r="CR38" s="85"/>
      <c r="CS38" s="85"/>
      <c r="CT38" s="85"/>
      <c r="CU38" s="85"/>
      <c r="CV38" s="85"/>
      <c r="CW38" s="85"/>
      <c r="CX38" s="85"/>
      <c r="CY38" s="85"/>
      <c r="CZ38" s="85"/>
      <c r="DA38" s="85"/>
      <c r="DB38" s="85"/>
      <c r="DC38" s="85"/>
      <c r="DD38" s="85"/>
      <c r="DE38" s="85"/>
      <c r="DF38" s="85"/>
      <c r="DG38" s="85"/>
      <c r="DH38" s="85"/>
      <c r="DI38" s="85"/>
      <c r="DJ38" s="85"/>
      <c r="DK38" s="85"/>
      <c r="DL38" s="85"/>
      <c r="DM38" s="85"/>
      <c r="DN38" s="85"/>
      <c r="DO38" s="85"/>
      <c r="DP38" s="85"/>
      <c r="DQ38" s="85"/>
      <c r="DR38" s="85"/>
      <c r="DS38" s="85"/>
      <c r="DT38" s="85"/>
      <c r="DU38" s="85"/>
      <c r="DV38" s="85"/>
      <c r="DW38" s="85"/>
      <c r="DX38" s="85"/>
      <c r="DY38" s="85"/>
      <c r="DZ38" s="85"/>
      <c r="EA38" s="85"/>
      <c r="EB38" s="85"/>
      <c r="EC38" s="85"/>
      <c r="ED38" s="85"/>
      <c r="EE38" s="85"/>
      <c r="EF38" s="85"/>
      <c r="EG38" s="85"/>
      <c r="EH38" s="85"/>
      <c r="EI38" s="85"/>
      <c r="EJ38" s="85"/>
      <c r="EK38" s="85"/>
      <c r="EL38" s="85"/>
      <c r="EM38" s="85"/>
      <c r="EN38" s="85"/>
      <c r="EO38" s="85"/>
      <c r="EP38" s="85"/>
      <c r="EQ38" s="85"/>
      <c r="ER38" s="85"/>
      <c r="ES38" s="85"/>
      <c r="ET38" s="85"/>
      <c r="EU38" s="85"/>
      <c r="EV38" s="85"/>
      <c r="EW38" s="85"/>
      <c r="EX38" s="85"/>
      <c r="EY38" s="85"/>
      <c r="EZ38" s="85"/>
      <c r="FA38" s="85"/>
      <c r="FB38" s="85"/>
      <c r="FC38" s="85"/>
      <c r="FD38" s="85"/>
      <c r="FE38" s="85"/>
      <c r="FF38" s="85"/>
      <c r="FG38" s="85"/>
      <c r="FH38" s="85"/>
      <c r="FI38" s="85"/>
      <c r="FJ38" s="85"/>
      <c r="FK38" s="85"/>
      <c r="FL38" s="85"/>
      <c r="FM38" s="85"/>
      <c r="FN38" s="85"/>
      <c r="FO38" s="85"/>
      <c r="FP38" s="85"/>
      <c r="FQ38" s="85"/>
      <c r="FR38" s="85"/>
      <c r="FS38" s="85"/>
      <c r="FT38" s="85"/>
      <c r="FU38" s="85"/>
      <c r="FV38" s="85"/>
      <c r="FW38" s="85"/>
      <c r="FX38" s="85"/>
      <c r="FY38" s="85"/>
      <c r="FZ38" s="85"/>
      <c r="GA38" s="85"/>
      <c r="GB38" s="85"/>
      <c r="GC38" s="85"/>
      <c r="GD38" s="85"/>
      <c r="GE38" s="85"/>
      <c r="GF38" s="85"/>
      <c r="GG38" s="85"/>
      <c r="GH38" s="85"/>
      <c r="GI38" s="85"/>
      <c r="GJ38" s="85"/>
      <c r="GK38" s="85"/>
      <c r="GL38" s="85"/>
      <c r="GM38" s="85"/>
      <c r="GN38" s="85"/>
      <c r="GO38" s="85"/>
      <c r="GP38" s="85"/>
      <c r="GQ38" s="85"/>
      <c r="GR38" s="85"/>
      <c r="GS38" s="85"/>
      <c r="GT38" s="85"/>
      <c r="GU38" s="85"/>
      <c r="GV38" s="85"/>
      <c r="GW38" s="85"/>
      <c r="GX38" s="85"/>
      <c r="GY38" s="85"/>
      <c r="GZ38" s="85"/>
      <c r="HA38" s="85"/>
      <c r="HB38" s="85"/>
      <c r="HC38" s="85"/>
      <c r="HD38" s="85"/>
      <c r="HE38" s="85"/>
      <c r="HF38" s="85"/>
      <c r="HG38" s="85"/>
      <c r="HH38" s="85"/>
      <c r="HI38" s="85"/>
      <c r="HJ38" s="85"/>
      <c r="HK38" s="85"/>
      <c r="HL38" s="85"/>
      <c r="HM38" s="85"/>
      <c r="HN38" s="85"/>
      <c r="HO38" s="85"/>
      <c r="HP38" s="85"/>
      <c r="HQ38" s="85"/>
      <c r="HR38" s="85"/>
      <c r="HS38" s="85"/>
      <c r="HT38" s="85"/>
      <c r="HU38" s="85"/>
      <c r="HV38" s="85"/>
      <c r="HW38" s="85"/>
      <c r="HX38" s="85"/>
      <c r="HY38" s="85"/>
      <c r="HZ38" s="85"/>
      <c r="IA38" s="85"/>
      <c r="IB38" s="85"/>
      <c r="IC38" s="85"/>
      <c r="ID38" s="85"/>
      <c r="IE38" s="85"/>
      <c r="IF38" s="85"/>
      <c r="IG38" s="85"/>
      <c r="IH38" s="85"/>
      <c r="II38" s="85"/>
      <c r="IJ38" s="85"/>
      <c r="IK38" s="85"/>
      <c r="IL38" s="85"/>
      <c r="IM38" s="85"/>
      <c r="IN38" s="85"/>
      <c r="IO38" s="85"/>
      <c r="IP38" s="85"/>
      <c r="IQ38" s="85"/>
      <c r="IR38" s="85"/>
      <c r="IS38" s="85"/>
      <c r="IT38" s="85"/>
      <c r="IU38" s="85"/>
      <c r="IV38" s="85"/>
      <c r="IW38" s="85"/>
      <c r="IX38" s="85"/>
      <c r="IY38" s="85"/>
      <c r="IZ38" s="85"/>
      <c r="JA38" s="85"/>
      <c r="JB38" s="85"/>
      <c r="JC38" s="85"/>
      <c r="JD38" s="85"/>
      <c r="JE38" s="85"/>
      <c r="JF38" s="85"/>
      <c r="JG38" s="85"/>
      <c r="JH38" s="85"/>
      <c r="JI38" s="85"/>
      <c r="JJ38" s="85"/>
      <c r="JK38" s="85"/>
      <c r="JL38" s="85"/>
      <c r="JM38" s="85"/>
      <c r="JN38" s="85"/>
      <c r="JO38" s="85"/>
      <c r="JP38" s="85"/>
      <c r="JQ38" s="85"/>
      <c r="JR38" s="85"/>
      <c r="JS38" s="85"/>
      <c r="JT38" s="85"/>
      <c r="JU38" s="85"/>
      <c r="JV38" s="85"/>
      <c r="JW38" s="85"/>
      <c r="JX38" s="85"/>
      <c r="JY38" s="85"/>
      <c r="JZ38" s="85"/>
      <c r="KA38" s="85"/>
      <c r="KB38" s="85"/>
      <c r="KC38" s="85"/>
      <c r="KD38" s="85"/>
      <c r="KE38" s="85"/>
      <c r="KF38" s="85"/>
      <c r="KG38" s="85"/>
      <c r="KH38" s="85"/>
      <c r="KI38" s="85"/>
      <c r="KJ38" s="85"/>
      <c r="KK38" s="85"/>
      <c r="KL38" s="85"/>
      <c r="KM38" s="85"/>
      <c r="KN38" s="85"/>
      <c r="KO38" s="85"/>
      <c r="KP38" s="85"/>
      <c r="KQ38" s="85"/>
      <c r="KR38" s="85"/>
      <c r="KS38" s="85"/>
      <c r="KT38" s="85"/>
      <c r="KU38" s="85"/>
      <c r="KV38" s="85"/>
      <c r="KW38" s="85"/>
      <c r="KX38" s="85"/>
      <c r="KY38" s="85"/>
      <c r="KZ38" s="85"/>
      <c r="LA38" s="85"/>
      <c r="LB38" s="85"/>
      <c r="LC38" s="85"/>
      <c r="LD38" s="85"/>
      <c r="LE38" s="85"/>
      <c r="LF38" s="85"/>
      <c r="LG38" s="85"/>
      <c r="LH38" s="85"/>
      <c r="LI38" s="85"/>
      <c r="LJ38" s="85"/>
      <c r="LK38" s="85"/>
      <c r="LL38" s="85"/>
      <c r="LM38" s="85"/>
      <c r="LN38" s="85"/>
      <c r="LO38" s="85"/>
      <c r="LP38" s="85"/>
      <c r="LQ38" s="85"/>
      <c r="LR38" s="85"/>
      <c r="LS38" s="85"/>
      <c r="LT38" s="85"/>
      <c r="LU38" s="85"/>
      <c r="LV38" s="85"/>
      <c r="LW38" s="85"/>
      <c r="LX38" s="85"/>
      <c r="LY38" s="85"/>
      <c r="LZ38" s="85"/>
      <c r="MA38" s="85"/>
      <c r="MB38" s="85"/>
      <c r="MC38" s="85"/>
      <c r="MD38" s="85"/>
      <c r="ME38" s="85"/>
      <c r="MF38" s="85"/>
      <c r="MG38" s="85"/>
      <c r="MH38" s="85"/>
      <c r="MI38" s="85"/>
      <c r="MJ38" s="85"/>
      <c r="MK38" s="85"/>
      <c r="ML38" s="85"/>
      <c r="MM38" s="85"/>
      <c r="MN38" s="85"/>
      <c r="MO38" s="85"/>
      <c r="MP38" s="85"/>
      <c r="MQ38" s="85"/>
      <c r="MR38" s="85"/>
      <c r="MS38" s="85"/>
      <c r="MT38" s="85"/>
      <c r="MU38" s="85"/>
      <c r="MV38" s="85"/>
      <c r="MW38" s="85"/>
      <c r="MX38" s="85"/>
      <c r="MY38" s="85"/>
      <c r="MZ38" s="85"/>
      <c r="NA38" s="85"/>
      <c r="NB38" s="85"/>
      <c r="NC38" s="85"/>
      <c r="ND38" s="85"/>
      <c r="NE38" s="85"/>
      <c r="NF38" s="85"/>
      <c r="NG38" s="85"/>
      <c r="NH38" s="85"/>
      <c r="NI38" s="85"/>
      <c r="NJ38" s="85"/>
      <c r="NK38" s="85"/>
      <c r="NL38" s="85"/>
      <c r="NM38" s="85"/>
      <c r="NN38" s="85"/>
      <c r="NO38" s="85"/>
      <c r="NP38" s="85"/>
      <c r="NQ38" s="85"/>
      <c r="NR38" s="85"/>
      <c r="NS38" s="85"/>
      <c r="NT38" s="85"/>
      <c r="NU38" s="85"/>
      <c r="NV38" s="85"/>
      <c r="NW38" s="85"/>
      <c r="NX38" s="85"/>
      <c r="NY38" s="85"/>
      <c r="NZ38" s="85"/>
      <c r="OA38" s="85"/>
      <c r="OB38" s="85"/>
      <c r="OC38" s="85"/>
      <c r="OD38" s="85"/>
      <c r="OE38" s="85"/>
      <c r="OF38" s="85"/>
      <c r="OG38" s="85"/>
      <c r="OH38" s="85"/>
      <c r="OI38" s="85"/>
      <c r="OJ38" s="85"/>
      <c r="OK38" s="85"/>
      <c r="OL38" s="85"/>
      <c r="OM38" s="85"/>
      <c r="ON38" s="85"/>
      <c r="OO38" s="85"/>
      <c r="OP38" s="85"/>
      <c r="OQ38" s="85"/>
      <c r="OR38" s="85"/>
      <c r="OS38" s="85"/>
      <c r="OT38" s="85"/>
      <c r="OU38" s="85"/>
      <c r="OV38" s="85"/>
      <c r="OW38" s="85"/>
      <c r="OX38" s="85"/>
      <c r="OY38" s="85"/>
      <c r="OZ38" s="85"/>
      <c r="PA38" s="85"/>
      <c r="PB38" s="85"/>
      <c r="PC38" s="85"/>
      <c r="PD38" s="85"/>
      <c r="PE38" s="85"/>
      <c r="PF38" s="85"/>
      <c r="PG38" s="85"/>
      <c r="PH38" s="85"/>
      <c r="PI38" s="85"/>
      <c r="PJ38" s="85"/>
      <c r="PK38" s="85"/>
      <c r="PL38" s="85"/>
      <c r="PM38" s="85"/>
      <c r="PN38" s="85"/>
      <c r="PO38" s="85"/>
      <c r="PP38" s="85"/>
      <c r="PQ38" s="85"/>
      <c r="PR38" s="85"/>
      <c r="PS38" s="85"/>
      <c r="PT38" s="85"/>
      <c r="PU38" s="85"/>
      <c r="PV38" s="85"/>
      <c r="PW38" s="85"/>
      <c r="PX38" s="85"/>
      <c r="PY38" s="85"/>
      <c r="PZ38" s="85"/>
      <c r="QA38" s="85"/>
      <c r="QB38" s="85"/>
      <c r="QC38" s="85"/>
      <c r="QD38" s="85"/>
      <c r="QE38" s="85"/>
      <c r="QF38" s="85"/>
      <c r="QG38" s="85"/>
      <c r="QH38" s="85"/>
      <c r="QI38" s="85"/>
      <c r="QJ38" s="85"/>
      <c r="QK38" s="85"/>
      <c r="QL38" s="85"/>
      <c r="QM38" s="85"/>
      <c r="QN38" s="85"/>
      <c r="QO38" s="85"/>
      <c r="QP38" s="85"/>
      <c r="QQ38" s="85"/>
      <c r="QR38" s="85"/>
      <c r="QS38" s="85"/>
      <c r="QT38" s="85"/>
      <c r="QU38" s="85"/>
      <c r="QV38" s="85"/>
      <c r="QW38" s="85"/>
      <c r="QX38" s="85"/>
      <c r="QY38" s="85"/>
      <c r="QZ38" s="85"/>
      <c r="RA38" s="85"/>
      <c r="RB38" s="85"/>
      <c r="RC38" s="85"/>
      <c r="RD38" s="85"/>
      <c r="RE38" s="85"/>
      <c r="RF38" s="85"/>
      <c r="RG38" s="85"/>
      <c r="RH38" s="85"/>
      <c r="RI38" s="85"/>
      <c r="RJ38" s="85"/>
      <c r="RK38" s="85"/>
      <c r="RL38" s="85"/>
      <c r="RM38" s="85"/>
      <c r="RN38" s="85"/>
      <c r="RO38" s="85"/>
      <c r="RP38" s="85"/>
      <c r="RQ38" s="85"/>
      <c r="RR38" s="85"/>
      <c r="RS38" s="85"/>
      <c r="RT38" s="85"/>
      <c r="RU38" s="85"/>
      <c r="RV38" s="85"/>
      <c r="RW38" s="85"/>
      <c r="RX38" s="85"/>
      <c r="RY38" s="85"/>
      <c r="RZ38" s="85"/>
      <c r="SA38" s="85"/>
      <c r="SB38" s="85"/>
      <c r="SC38" s="85"/>
      <c r="SD38" s="85"/>
      <c r="SE38" s="85"/>
      <c r="SF38" s="85"/>
      <c r="SG38" s="85"/>
      <c r="SH38" s="85"/>
      <c r="SI38" s="85"/>
      <c r="SJ38" s="85"/>
      <c r="SK38" s="85"/>
      <c r="SL38" s="85"/>
      <c r="SM38" s="85"/>
      <c r="SN38" s="85"/>
      <c r="SO38" s="85"/>
      <c r="SP38" s="85"/>
      <c r="SQ38" s="85"/>
      <c r="SR38" s="85"/>
      <c r="SS38" s="85"/>
      <c r="ST38" s="85"/>
      <c r="SU38" s="85"/>
      <c r="SV38" s="85"/>
      <c r="SW38" s="85"/>
      <c r="SX38" s="85"/>
      <c r="SY38" s="85"/>
      <c r="SZ38" s="85"/>
      <c r="TA38" s="85"/>
      <c r="TB38" s="85"/>
      <c r="TC38" s="85"/>
      <c r="TD38" s="85"/>
      <c r="TE38" s="85"/>
      <c r="TF38" s="85"/>
      <c r="TG38" s="85"/>
      <c r="TH38" s="85"/>
      <c r="TI38" s="85"/>
      <c r="TJ38" s="85"/>
      <c r="TK38" s="85"/>
      <c r="TL38" s="85"/>
      <c r="TM38" s="85"/>
      <c r="TN38" s="85"/>
      <c r="TO38" s="85"/>
      <c r="TP38" s="85"/>
      <c r="TQ38" s="85"/>
      <c r="TR38" s="85"/>
      <c r="TS38" s="85"/>
      <c r="TT38" s="85"/>
      <c r="TU38" s="85"/>
      <c r="TV38" s="85"/>
      <c r="TW38" s="85"/>
      <c r="TX38" s="85"/>
      <c r="TY38" s="85"/>
      <c r="TZ38" s="85"/>
      <c r="UA38" s="85"/>
      <c r="UB38" s="85"/>
      <c r="UC38" s="85"/>
      <c r="UD38" s="85"/>
      <c r="UE38" s="85"/>
      <c r="UF38" s="85"/>
      <c r="UG38" s="85"/>
      <c r="UH38" s="85"/>
      <c r="UI38" s="85"/>
      <c r="UJ38" s="85"/>
      <c r="UK38" s="85"/>
      <c r="UL38" s="85"/>
      <c r="UM38" s="85"/>
      <c r="UN38" s="85"/>
      <c r="UO38" s="85"/>
      <c r="UP38" s="85"/>
      <c r="UQ38" s="85"/>
      <c r="UR38" s="85"/>
      <c r="US38" s="85"/>
      <c r="UT38" s="85"/>
      <c r="UU38" s="85"/>
      <c r="UV38" s="85"/>
      <c r="UW38" s="85"/>
      <c r="UX38" s="85"/>
      <c r="UY38" s="85"/>
      <c r="UZ38" s="85"/>
      <c r="VA38" s="85"/>
      <c r="VB38" s="85"/>
      <c r="VC38" s="85"/>
      <c r="VD38" s="85"/>
      <c r="VE38" s="85"/>
      <c r="VF38" s="85"/>
      <c r="VG38" s="85"/>
      <c r="VH38" s="85"/>
      <c r="VI38" s="85"/>
      <c r="VJ38" s="85"/>
      <c r="VK38" s="85"/>
      <c r="VL38" s="85"/>
      <c r="VM38" s="85"/>
      <c r="VN38" s="85"/>
      <c r="VO38" s="85"/>
      <c r="VP38" s="85"/>
      <c r="VQ38" s="85"/>
      <c r="VR38" s="85"/>
      <c r="VS38" s="85"/>
      <c r="VT38" s="85"/>
      <c r="VU38" s="85"/>
      <c r="VV38" s="85"/>
      <c r="VW38" s="85"/>
      <c r="VX38" s="85"/>
      <c r="VY38" s="85"/>
      <c r="VZ38" s="85"/>
      <c r="WA38" s="85"/>
      <c r="WB38" s="85"/>
      <c r="WC38" s="85"/>
      <c r="WD38" s="85"/>
      <c r="WE38" s="85"/>
      <c r="WF38" s="85"/>
      <c r="WG38" s="85"/>
      <c r="WH38" s="85"/>
      <c r="WI38" s="85"/>
      <c r="WJ38" s="85"/>
      <c r="WK38" s="85"/>
      <c r="WL38" s="85"/>
      <c r="WM38" s="85"/>
      <c r="WN38" s="85"/>
      <c r="WO38" s="85"/>
      <c r="WP38" s="85"/>
      <c r="WQ38" s="85"/>
      <c r="WR38" s="85"/>
      <c r="WS38" s="85"/>
      <c r="WT38" s="85"/>
      <c r="WU38" s="85"/>
      <c r="WV38" s="85"/>
      <c r="WW38" s="85"/>
      <c r="WX38" s="85"/>
      <c r="WY38" s="85"/>
      <c r="WZ38" s="85"/>
      <c r="XA38" s="85"/>
      <c r="XB38" s="85"/>
      <c r="XC38" s="85"/>
      <c r="XD38" s="85"/>
      <c r="XE38" s="85"/>
      <c r="XF38" s="85"/>
      <c r="XG38" s="85"/>
      <c r="XH38" s="85"/>
      <c r="XI38" s="85"/>
      <c r="XJ38" s="85"/>
      <c r="XK38" s="85"/>
      <c r="XL38" s="85"/>
      <c r="XM38" s="85"/>
      <c r="XN38" s="85"/>
      <c r="XO38" s="85"/>
      <c r="XP38" s="85"/>
      <c r="XQ38" s="85"/>
      <c r="XR38" s="85"/>
      <c r="XS38" s="85"/>
      <c r="XT38" s="85"/>
      <c r="XU38" s="85"/>
      <c r="XV38" s="85"/>
      <c r="XW38" s="85"/>
      <c r="XX38" s="85"/>
      <c r="XY38" s="85"/>
      <c r="XZ38" s="85"/>
      <c r="YA38" s="85"/>
      <c r="YB38" s="85"/>
      <c r="YC38" s="85"/>
      <c r="YD38" s="85"/>
      <c r="YE38" s="85"/>
      <c r="YF38" s="85"/>
      <c r="YG38" s="85"/>
      <c r="YH38" s="85"/>
      <c r="YI38" s="85"/>
      <c r="YJ38" s="85"/>
      <c r="YK38" s="85"/>
      <c r="YL38" s="85"/>
      <c r="YM38" s="85"/>
      <c r="YN38" s="85"/>
      <c r="YO38" s="85"/>
      <c r="YP38" s="85"/>
      <c r="YQ38" s="85"/>
      <c r="YR38" s="85"/>
      <c r="YS38" s="85"/>
      <c r="YT38" s="85"/>
      <c r="YU38" s="85"/>
      <c r="YV38" s="85"/>
      <c r="YW38" s="85"/>
      <c r="YX38" s="85"/>
      <c r="YY38" s="85"/>
      <c r="YZ38" s="85"/>
      <c r="ZA38" s="85"/>
      <c r="ZB38" s="85"/>
      <c r="ZC38" s="85"/>
      <c r="ZD38" s="85"/>
      <c r="ZE38" s="85"/>
      <c r="ZF38" s="85"/>
      <c r="ZG38" s="85"/>
      <c r="ZH38" s="85"/>
      <c r="ZI38" s="85"/>
      <c r="ZJ38" s="85"/>
      <c r="ZK38" s="85"/>
      <c r="ZL38" s="85"/>
      <c r="ZM38" s="85"/>
      <c r="ZN38" s="85"/>
      <c r="ZO38" s="85"/>
      <c r="ZP38" s="85"/>
      <c r="ZQ38" s="85"/>
      <c r="ZR38" s="85"/>
      <c r="ZS38" s="85"/>
      <c r="ZT38" s="85"/>
      <c r="ZU38" s="85"/>
      <c r="ZV38" s="85"/>
      <c r="ZW38" s="85"/>
      <c r="ZX38" s="85"/>
      <c r="ZY38" s="85"/>
      <c r="ZZ38" s="85"/>
      <c r="AAA38" s="85"/>
      <c r="AAB38" s="85"/>
      <c r="AAC38" s="85"/>
      <c r="AAD38" s="85"/>
      <c r="AAE38" s="85"/>
      <c r="AAF38" s="85"/>
      <c r="AAG38" s="85"/>
      <c r="AAH38" s="85"/>
      <c r="AAI38" s="85"/>
      <c r="AAJ38" s="85"/>
      <c r="AAK38" s="85"/>
      <c r="AAL38" s="85"/>
      <c r="AAM38" s="85"/>
      <c r="AAN38" s="85"/>
      <c r="AAO38" s="85"/>
      <c r="AAP38" s="85"/>
      <c r="AAQ38" s="85"/>
      <c r="AAR38" s="85"/>
      <c r="AAS38" s="85"/>
      <c r="AAT38" s="85"/>
      <c r="AAU38" s="85"/>
      <c r="AAV38" s="85"/>
      <c r="AAW38" s="85"/>
      <c r="AAX38" s="85"/>
      <c r="AAY38" s="85"/>
      <c r="AAZ38" s="85"/>
      <c r="ABA38" s="85"/>
      <c r="ABB38" s="85"/>
      <c r="ABC38" s="85"/>
      <c r="ABD38" s="85"/>
      <c r="ABE38" s="85"/>
      <c r="ABF38" s="85"/>
      <c r="ABG38" s="85"/>
      <c r="ABH38" s="85"/>
      <c r="ABI38" s="85"/>
      <c r="ABJ38" s="85"/>
      <c r="ABK38" s="85"/>
      <c r="ABL38" s="85"/>
      <c r="ABM38" s="85"/>
      <c r="ABN38" s="85"/>
      <c r="ABO38" s="85"/>
      <c r="ABP38" s="85"/>
      <c r="ABQ38" s="85"/>
      <c r="ABR38" s="85"/>
      <c r="ABS38" s="85"/>
      <c r="ABT38" s="85"/>
      <c r="ABU38" s="85"/>
      <c r="ABV38" s="85"/>
      <c r="ABW38" s="85"/>
      <c r="ABX38" s="85"/>
      <c r="ABY38" s="85"/>
      <c r="ABZ38" s="85"/>
      <c r="ACA38" s="85"/>
      <c r="ACB38" s="85"/>
      <c r="ACC38" s="85"/>
      <c r="ACD38" s="85"/>
      <c r="ACE38" s="85"/>
      <c r="ACF38" s="85"/>
      <c r="ACG38" s="85"/>
      <c r="ACH38" s="85"/>
      <c r="ACI38" s="85"/>
      <c r="ACJ38" s="85"/>
      <c r="ACK38" s="85"/>
      <c r="ACL38" s="85"/>
      <c r="ACM38" s="85"/>
      <c r="ACN38" s="85"/>
      <c r="ACO38" s="85"/>
      <c r="ACP38" s="85"/>
      <c r="ACQ38" s="85"/>
      <c r="ACR38" s="85"/>
      <c r="ACS38" s="85"/>
      <c r="ACT38" s="85"/>
      <c r="ACU38" s="85"/>
      <c r="ACV38" s="85"/>
      <c r="ACW38" s="85"/>
      <c r="ACX38" s="85"/>
      <c r="ACY38" s="85"/>
      <c r="ACZ38" s="85"/>
      <c r="ADA38" s="85"/>
      <c r="ADB38" s="85"/>
      <c r="ADC38" s="85"/>
      <c r="ADD38" s="85"/>
      <c r="ADE38" s="85"/>
      <c r="ADF38" s="85"/>
      <c r="ADG38" s="85"/>
      <c r="ADH38" s="85"/>
      <c r="ADI38" s="85"/>
      <c r="ADJ38" s="85"/>
      <c r="ADK38" s="85"/>
      <c r="ADL38" s="85"/>
      <c r="ADM38" s="85"/>
      <c r="ADN38" s="85"/>
      <c r="ADO38" s="85"/>
      <c r="ADP38" s="85"/>
      <c r="ADQ38" s="85"/>
      <c r="ADR38" s="85"/>
      <c r="ADS38" s="85"/>
      <c r="ADT38" s="85"/>
      <c r="ADU38" s="85"/>
      <c r="ADV38" s="85"/>
      <c r="ADW38" s="85"/>
      <c r="ADX38" s="85"/>
      <c r="ADY38" s="85"/>
      <c r="ADZ38" s="85"/>
      <c r="AEA38" s="85"/>
      <c r="AEB38" s="85"/>
      <c r="AEC38" s="85"/>
      <c r="AED38" s="85"/>
      <c r="AEE38" s="85"/>
      <c r="AEF38" s="85"/>
      <c r="AEG38" s="85"/>
      <c r="AEH38" s="85"/>
      <c r="AEI38" s="85"/>
      <c r="AEJ38" s="85"/>
      <c r="AEK38" s="85"/>
      <c r="AEL38" s="85"/>
      <c r="AEM38" s="85"/>
      <c r="AEN38" s="85"/>
      <c r="AEO38" s="85"/>
      <c r="AEP38" s="85"/>
      <c r="AEQ38" s="85"/>
      <c r="AER38" s="85"/>
      <c r="AES38" s="85"/>
      <c r="AET38" s="85"/>
      <c r="AEU38" s="85"/>
      <c r="AEV38" s="85"/>
      <c r="AEW38" s="85"/>
      <c r="AEX38" s="85"/>
      <c r="AEY38" s="85"/>
      <c r="AEZ38" s="85"/>
      <c r="AFA38" s="85"/>
      <c r="AFB38" s="85"/>
      <c r="AFC38" s="85"/>
      <c r="AFD38" s="85"/>
      <c r="AFE38" s="85"/>
      <c r="AFF38" s="85"/>
      <c r="AFG38" s="85"/>
      <c r="AFH38" s="85"/>
      <c r="AFI38" s="85"/>
      <c r="AFJ38" s="85"/>
      <c r="AFK38" s="85"/>
      <c r="AFL38" s="85"/>
      <c r="AFM38" s="85"/>
      <c r="AFN38" s="85"/>
      <c r="AFO38" s="85"/>
      <c r="AFP38" s="85"/>
      <c r="AFQ38" s="85"/>
      <c r="AFR38" s="85"/>
      <c r="AFS38" s="85"/>
      <c r="AFT38" s="85"/>
      <c r="AFU38" s="85"/>
      <c r="AFV38" s="85"/>
      <c r="AFW38" s="85"/>
      <c r="AFX38" s="85"/>
      <c r="AFY38" s="85"/>
      <c r="AFZ38" s="85"/>
      <c r="AGA38" s="85"/>
      <c r="AGB38" s="85"/>
      <c r="AGC38" s="85"/>
      <c r="AGD38" s="85"/>
      <c r="AGE38" s="85"/>
      <c r="AGF38" s="85"/>
      <c r="AGG38" s="85"/>
      <c r="AGH38" s="85"/>
      <c r="AGI38" s="85"/>
      <c r="AGJ38" s="85"/>
      <c r="AGK38" s="85"/>
      <c r="AGL38" s="85"/>
      <c r="AGM38" s="85"/>
      <c r="AGN38" s="85"/>
      <c r="AGO38" s="85"/>
      <c r="AGP38" s="85"/>
      <c r="AGQ38" s="85"/>
      <c r="AGR38" s="85"/>
      <c r="AGS38" s="85"/>
      <c r="AGT38" s="85"/>
      <c r="AGU38" s="85"/>
      <c r="AGV38" s="85"/>
      <c r="AGW38" s="85"/>
      <c r="AGX38" s="85"/>
      <c r="AGY38" s="85"/>
      <c r="AGZ38" s="85"/>
      <c r="AHA38" s="85"/>
      <c r="AHB38" s="85"/>
      <c r="AHC38" s="85"/>
      <c r="AHD38" s="85"/>
      <c r="AHE38" s="85"/>
      <c r="AHF38" s="85"/>
      <c r="AHG38" s="85"/>
      <c r="AHH38" s="85"/>
      <c r="AHI38" s="85"/>
      <c r="AHJ38" s="85"/>
      <c r="AHK38" s="85"/>
      <c r="AHL38" s="85"/>
      <c r="AHM38" s="85"/>
      <c r="AHN38" s="85"/>
      <c r="AHO38" s="85"/>
      <c r="AHP38" s="85"/>
      <c r="AHQ38" s="85"/>
      <c r="AHR38" s="85"/>
      <c r="AHS38" s="85"/>
      <c r="AHT38" s="85"/>
      <c r="AHU38" s="85"/>
      <c r="AHV38" s="85"/>
      <c r="AHW38" s="85"/>
      <c r="AHX38" s="85"/>
      <c r="AHY38" s="85"/>
      <c r="AHZ38" s="85"/>
      <c r="AIA38" s="85"/>
      <c r="AIB38" s="85"/>
      <c r="AIC38" s="85"/>
      <c r="AID38" s="85"/>
      <c r="AIE38" s="85"/>
      <c r="AIF38" s="85"/>
      <c r="AIG38" s="85"/>
      <c r="AIH38" s="85"/>
      <c r="AII38" s="85"/>
      <c r="AIJ38" s="85"/>
      <c r="AIK38" s="85"/>
      <c r="AIL38" s="85"/>
      <c r="AIM38" s="85"/>
      <c r="AIN38" s="85"/>
      <c r="AIO38" s="85"/>
      <c r="AIP38" s="85"/>
      <c r="AIQ38" s="85"/>
      <c r="AIR38" s="85"/>
      <c r="AIS38" s="85"/>
      <c r="AIT38" s="85"/>
      <c r="AIU38" s="85"/>
      <c r="AIV38" s="85"/>
      <c r="AIW38" s="85"/>
      <c r="AIX38" s="85"/>
      <c r="AIY38" s="85"/>
      <c r="AIZ38" s="85"/>
      <c r="AJA38" s="85"/>
      <c r="AJB38" s="85"/>
      <c r="AJC38" s="85"/>
      <c r="AJD38" s="85"/>
      <c r="AJE38" s="85"/>
      <c r="AJF38" s="85"/>
      <c r="AJG38" s="85"/>
      <c r="AJH38" s="85"/>
      <c r="AJI38" s="85"/>
      <c r="AJJ38" s="85"/>
      <c r="AJK38" s="85"/>
      <c r="AJL38" s="85"/>
      <c r="AJM38" s="85"/>
      <c r="AJN38" s="85"/>
      <c r="AJO38" s="85"/>
      <c r="AJP38" s="85"/>
      <c r="AJQ38" s="85"/>
      <c r="AJR38" s="85"/>
      <c r="AJS38" s="85"/>
      <c r="AJT38" s="85"/>
      <c r="AJU38" s="85"/>
      <c r="AJV38" s="85"/>
      <c r="AJW38" s="85"/>
      <c r="AJX38" s="85"/>
      <c r="AJY38" s="85"/>
      <c r="AJZ38" s="85"/>
      <c r="AKA38" s="85"/>
      <c r="AKB38" s="85"/>
      <c r="AKC38" s="85"/>
      <c r="AKD38" s="85"/>
      <c r="AKE38" s="85"/>
      <c r="AKF38" s="85"/>
      <c r="AKG38" s="85"/>
      <c r="AKH38" s="85"/>
      <c r="AKI38" s="85"/>
      <c r="AKJ38" s="85"/>
      <c r="AKK38" s="85"/>
      <c r="AKL38" s="85"/>
      <c r="AKM38" s="85"/>
      <c r="AKN38" s="85"/>
      <c r="AKO38" s="85"/>
      <c r="AKP38" s="85"/>
      <c r="AKQ38" s="85"/>
      <c r="AKR38" s="85"/>
      <c r="AKS38" s="85"/>
      <c r="AKT38" s="85"/>
      <c r="AKU38" s="85"/>
      <c r="AKV38" s="85"/>
      <c r="AKW38" s="88"/>
      <c r="AKX38" s="88"/>
      <c r="AKY38" s="88"/>
      <c r="AKZ38" s="88"/>
      <c r="ALA38" s="85"/>
      <c r="ALB38" s="85"/>
      <c r="ALC38" s="85"/>
      <c r="ALD38" s="85"/>
      <c r="ALE38" s="85"/>
      <c r="ALF38" s="85"/>
      <c r="ALG38" s="85"/>
      <c r="ALH38" s="85"/>
      <c r="ALI38" s="85"/>
      <c r="ALJ38" s="85"/>
      <c r="ALK38" s="85"/>
      <c r="ALL38" s="85"/>
      <c r="ALM38" s="85"/>
      <c r="ALN38" s="85"/>
      <c r="ALO38" s="85"/>
      <c r="ALP38" s="85"/>
      <c r="ALQ38" s="85"/>
      <c r="ALR38" s="85"/>
      <c r="ALS38" s="85"/>
      <c r="ALT38" s="85"/>
      <c r="ALU38" s="85"/>
      <c r="ALV38" s="85"/>
      <c r="ALW38" s="85"/>
      <c r="ALX38" s="85"/>
      <c r="ALY38" s="85"/>
      <c r="ALZ38" s="85"/>
      <c r="AMA38" s="85"/>
      <c r="AMB38" s="85"/>
      <c r="AMC38" s="85"/>
      <c r="AMD38" s="85"/>
      <c r="AME38" s="85"/>
      <c r="AMF38" s="85"/>
      <c r="AMG38" s="85"/>
      <c r="AMH38" s="85"/>
      <c r="AMI38" s="85"/>
      <c r="AMJ38" s="85"/>
    </row>
    <row r="39" customFormat="false" ht="24.95" hidden="false" customHeight="true" outlineLevel="0" collapsed="false">
      <c r="C39" s="116"/>
      <c r="H39" s="116"/>
      <c r="J39" s="116"/>
      <c r="N39" s="116"/>
    </row>
    <row r="40" customFormat="false" ht="20.1" hidden="false" customHeight="true" outlineLevel="0" collapsed="false">
      <c r="B40" s="77" t="s">
        <v>72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O40" s="116"/>
    </row>
    <row r="41" customFormat="false" ht="24.95" hidden="false" customHeight="true" outlineLevel="0" collapsed="false">
      <c r="B41" s="78" t="s">
        <v>139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</row>
    <row r="42" customFormat="false" ht="35.1" hidden="false" customHeight="true" outlineLevel="0" collapsed="false">
      <c r="B42" s="78" t="s">
        <v>140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</row>
    <row r="43" customFormat="false" ht="54.95" hidden="false" customHeight="true" outlineLevel="0" collapsed="false">
      <c r="B43" s="82" t="s">
        <v>141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</row>
    <row r="44" customFormat="false" ht="18.4" hidden="false" customHeight="true" outlineLevel="0" collapsed="false"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</row>
    <row r="45" customFormat="false" ht="18.4" hidden="false" customHeight="true" outlineLevel="0" collapsed="false"/>
    <row r="46" customFormat="false" ht="18.4" hidden="false" customHeight="true" outlineLevel="0" collapsed="false"/>
    <row r="47" customFormat="false" ht="18.4" hidden="false" customHeight="true" outlineLevel="0" collapsed="false"/>
    <row r="48" customFormat="false" ht="18.4" hidden="false" customHeight="true" outlineLevel="0" collapsed="false"/>
    <row r="49" customFormat="false" ht="18.4" hidden="false" customHeight="true" outlineLevel="0" collapsed="false"/>
    <row r="50" customFormat="false" ht="18.4" hidden="false" customHeight="true" outlineLevel="0" collapsed="false"/>
    <row r="51" customFormat="false" ht="18.4" hidden="false" customHeight="true" outlineLevel="0" collapsed="false"/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2.75" hidden="false" customHeight="tru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40:M40"/>
    <mergeCell ref="B41:M41"/>
    <mergeCell ref="B42:M42"/>
    <mergeCell ref="B43:M43"/>
    <mergeCell ref="B44:M44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8A8942CE-CBAD-4BED-95B2-BA91C0D86290}"/>
</file>

<file path=customXml/itemProps5.xml><?xml version="1.0" encoding="utf-8"?>
<ds:datastoreItem xmlns:ds="http://schemas.openxmlformats.org/officeDocument/2006/customXml" ds:itemID="{96C5BD60-66BB-4E48-A229-055329381780}"/>
</file>

<file path=customXml/itemProps6.xml><?xml version="1.0" encoding="utf-8"?>
<ds:datastoreItem xmlns:ds="http://schemas.openxmlformats.org/officeDocument/2006/customXml" ds:itemID="{C6132646-EBAC-4A7A-95F6-680DEDB2A6A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199</cp:revision>
  <dcterms:created xsi:type="dcterms:W3CDTF">2015-06-24T11:48:55Z</dcterms:created>
  <dcterms:modified xsi:type="dcterms:W3CDTF">2023-12-12T15:50:53Z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